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30" windowWidth="15480" windowHeight="11640" activeTab="0"/>
  </bookViews>
  <sheets>
    <sheet name="A1" sheetId="1" r:id="rId1"/>
    <sheet name="B1" sheetId="2" r:id="rId2"/>
    <sheet name="C1" sheetId="3" r:id="rId3"/>
    <sheet name="V1" sheetId="4" r:id="rId4"/>
    <sheet name="Cc1" sheetId="5" r:id="rId5"/>
    <sheet name="Ž1" sheetId="6" r:id="rId6"/>
  </sheets>
  <definedNames>
    <definedName name="_xlnm.Print_Area" localSheetId="0">'A1'!$A$1:$AC$46</definedName>
  </definedNames>
  <calcPr fullCalcOnLoad="1"/>
</workbook>
</file>

<file path=xl/sharedStrings.xml><?xml version="1.0" encoding="utf-8"?>
<sst xmlns="http://schemas.openxmlformats.org/spreadsheetml/2006/main" count="410" uniqueCount="124">
  <si>
    <t>Body</t>
  </si>
  <si>
    <t>R</t>
  </si>
  <si>
    <t>5*</t>
  </si>
  <si>
    <t>Celkový čas</t>
  </si>
  <si>
    <t>Team</t>
  </si>
  <si>
    <t>B</t>
  </si>
  <si>
    <t>C</t>
  </si>
  <si>
    <t>Ž</t>
  </si>
  <si>
    <t>za kolo</t>
  </si>
  <si>
    <t>Celkom</t>
  </si>
  <si>
    <t>Počty bodov</t>
  </si>
  <si>
    <t>VÝSLEDKOVÁ LISTINA</t>
  </si>
  <si>
    <t>Priemer bodov</t>
  </si>
  <si>
    <t>A</t>
  </si>
  <si>
    <t>V</t>
  </si>
  <si>
    <t>P.č.</t>
  </si>
  <si>
    <t>Št.č.</t>
  </si>
  <si>
    <t>Meno</t>
  </si>
  <si>
    <t xml:space="preserve">  </t>
  </si>
  <si>
    <t>Medzinárodné Majstrovstvá Slovenska</t>
  </si>
  <si>
    <t>Motocykel</t>
  </si>
  <si>
    <t>Krajina</t>
  </si>
  <si>
    <t>TRIAL NITRA</t>
  </si>
  <si>
    <t>Cc</t>
  </si>
  <si>
    <t>SK</t>
  </si>
  <si>
    <t>1.</t>
  </si>
  <si>
    <t>2.</t>
  </si>
  <si>
    <t>3.</t>
  </si>
  <si>
    <t>Gas Gas 280</t>
  </si>
  <si>
    <t>Kothay Vladimír</t>
  </si>
  <si>
    <t>TRIAL 2013</t>
  </si>
  <si>
    <t>Belanský Samuel</t>
  </si>
  <si>
    <t>Gas Gas 125</t>
  </si>
  <si>
    <t>Kollár Milan</t>
  </si>
  <si>
    <t>Gas Gas 300</t>
  </si>
  <si>
    <t>CZ</t>
  </si>
  <si>
    <t>Kavalek Pavel</t>
  </si>
  <si>
    <t>Beta Evo 80</t>
  </si>
  <si>
    <t>LV</t>
  </si>
  <si>
    <t>Guntars Mateuss</t>
  </si>
  <si>
    <t>Gas Gas</t>
  </si>
  <si>
    <t>Einass Kristers</t>
  </si>
  <si>
    <t>Alksnis Artis</t>
  </si>
  <si>
    <t>Alksnis Arvis</t>
  </si>
  <si>
    <t>Sýkora Milan</t>
  </si>
  <si>
    <t>Beta 270</t>
  </si>
  <si>
    <t>Buchtík Vlastimil</t>
  </si>
  <si>
    <t>Gas Gas TG 300</t>
  </si>
  <si>
    <t>Sušeň Radomír</t>
  </si>
  <si>
    <t>Stehno Filip</t>
  </si>
  <si>
    <r>
      <t>Nagyfefe</t>
    </r>
    <r>
      <rPr>
        <b/>
        <sz val="11"/>
        <rFont val="Arial"/>
        <family val="2"/>
      </rPr>
      <t>ӧ</t>
    </r>
    <r>
      <rPr>
        <b/>
        <sz val="11"/>
        <rFont val="Arial CE"/>
        <family val="2"/>
      </rPr>
      <t xml:space="preserve"> Peter</t>
    </r>
  </si>
  <si>
    <t>Beta Rev 4 250</t>
  </si>
  <si>
    <t>HU</t>
  </si>
  <si>
    <t>Kříž Milan</t>
  </si>
  <si>
    <r>
      <t>W</t>
    </r>
    <r>
      <rPr>
        <b/>
        <sz val="11"/>
        <rFont val="Arial"/>
        <family val="2"/>
      </rPr>
      <t>űnsch Marek</t>
    </r>
  </si>
  <si>
    <t>Marcina Tomáš</t>
  </si>
  <si>
    <t>Shupa 100</t>
  </si>
  <si>
    <t>Maček Jiří</t>
  </si>
  <si>
    <t>Montesa 250</t>
  </si>
  <si>
    <t>Alksnis Niks</t>
  </si>
  <si>
    <t>Cyprián Zdeněk</t>
  </si>
  <si>
    <t>Beta 300</t>
  </si>
  <si>
    <t>Cyprián David</t>
  </si>
  <si>
    <t>Fabian David</t>
  </si>
  <si>
    <t>Sherco 50</t>
  </si>
  <si>
    <r>
      <t>W</t>
    </r>
    <r>
      <rPr>
        <b/>
        <sz val="11"/>
        <rFont val="Arial"/>
        <family val="2"/>
      </rPr>
      <t>űnsch Dominik</t>
    </r>
  </si>
  <si>
    <t>Husinecký Ivo</t>
  </si>
  <si>
    <t>Sherco</t>
  </si>
  <si>
    <t>Koštial Jan</t>
  </si>
  <si>
    <t>Gas Gas TxT 300</t>
  </si>
  <si>
    <t>Roštejnský Petr</t>
  </si>
  <si>
    <t>Sherco 3,0 ST</t>
  </si>
  <si>
    <t>Roštejnský Marek</t>
  </si>
  <si>
    <t>Sherco 2,9</t>
  </si>
  <si>
    <t>Hula Peter</t>
  </si>
  <si>
    <t>Kobrle Petr</t>
  </si>
  <si>
    <t>Beta Evo 300</t>
  </si>
  <si>
    <t>Haase Daniel</t>
  </si>
  <si>
    <t>Lenner Tibor</t>
  </si>
  <si>
    <t>Stehno Radek</t>
  </si>
  <si>
    <t>Křoustek Martin</t>
  </si>
  <si>
    <t>Beta Evo 4T 300</t>
  </si>
  <si>
    <t>Sordyl Šimon</t>
  </si>
  <si>
    <t>Mihalíček Daniel</t>
  </si>
  <si>
    <t xml:space="preserve">Gas Gas </t>
  </si>
  <si>
    <t>Kuchař Martin</t>
  </si>
  <si>
    <t>Prokop Albín</t>
  </si>
  <si>
    <t>Kuchta Jakub</t>
  </si>
  <si>
    <t>Vranák Peter</t>
  </si>
  <si>
    <t>Ossa 280i</t>
  </si>
  <si>
    <t>Mikuš Daniel</t>
  </si>
  <si>
    <t>Svoboda Jiří</t>
  </si>
  <si>
    <t>Beta Evo 300 cc</t>
  </si>
  <si>
    <t>Šulc Dalibor ml.</t>
  </si>
  <si>
    <t>Ossa 125</t>
  </si>
  <si>
    <t>Bajko Ján</t>
  </si>
  <si>
    <t>Mudrák Miroslav</t>
  </si>
  <si>
    <t>Beta 250 4T</t>
  </si>
  <si>
    <t>Dedina Ivan</t>
  </si>
  <si>
    <t>Montesa 4RT</t>
  </si>
  <si>
    <t>Veyr Karel</t>
  </si>
  <si>
    <t>Beta Evo</t>
  </si>
  <si>
    <t>Hudák Ján</t>
  </si>
  <si>
    <t>Beta</t>
  </si>
  <si>
    <t>Šmida Andrej</t>
  </si>
  <si>
    <t>Beta Rev 3 250</t>
  </si>
  <si>
    <t>Gura Juraj</t>
  </si>
  <si>
    <t>Montessa 250</t>
  </si>
  <si>
    <t>Ossa 280</t>
  </si>
  <si>
    <t>Fárkas Zoltán</t>
  </si>
  <si>
    <t>Pémer Tomáš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</si>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</sst>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c_-;\-* #,##0\ _K_c_-;_-* &quot;-&quot;\ _K_c_-;_-@_-"/>
    <numFmt numFmtId="178" formatCode="_-* #,##0.00\ &quot;Kc&quot;_-;\-* #,##0.00\ &quot;Kc&quot;_-;_-* &quot;-&quot;??\ &quot;Kc&quot;_-;_-@_-"/>
    <numFmt numFmtId="179" formatCode="_-* #,##0.00\ _K_c_-;\-* #,##0.00\ _K_c_-;_-* &quot;-&quot;??\ _K_c_-;_-@_-"/>
    <numFmt numFmtId="180" formatCode="&quot;Kč&quot;#,##0_);\(&quot;Kč&quot;#,##0\)"/>
    <numFmt numFmtId="181" formatCode="&quot;Kč&quot;#,##0_);[Red]\(&quot;Kč&quot;#,##0\)"/>
    <numFmt numFmtId="182" formatCode="&quot;Kč&quot;#,##0.00_);\(&quot;Kč&quot;#,##0.00\)"/>
    <numFmt numFmtId="183" formatCode="&quot;Kč&quot;#,##0.00_);[Red]\(&quot;Kč&quot;#,##0.00\)"/>
    <numFmt numFmtId="184" formatCode="_(&quot;Kč&quot;* #,##0_);_(&quot;Kč&quot;* \(#,##0\);_(&quot;Kč&quot;* &quot;-&quot;_);_(@_)"/>
    <numFmt numFmtId="185" formatCode="_(* #,##0_);_(* \(#,##0\);_(* &quot;-&quot;_);_(@_)"/>
    <numFmt numFmtId="186" formatCode="_(&quot;Kč&quot;* #,##0.00_);_(&quot;Kč&quot;* \(#,##0.00\);_(&quot;Kč&quot;* &quot;-&quot;??_);_(@_)"/>
    <numFmt numFmtId="187" formatCode="_(* #,##0.00_);_(* \(#,##0.00\);_(* &quot;-&quot;??_);_(@_)"/>
    <numFmt numFmtId="188" formatCode="dd/mm/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0"/>
      <name val="Arial CE"/>
      <family val="0"/>
    </font>
    <font>
      <b/>
      <sz val="36"/>
      <color indexed="9"/>
      <name val="Times New Roman CE"/>
      <family val="1"/>
    </font>
    <font>
      <b/>
      <sz val="24"/>
      <color indexed="9"/>
      <name val="Times New Roman CE"/>
      <family val="1"/>
    </font>
    <font>
      <sz val="10"/>
      <name val="Times New Roman CE"/>
      <family val="0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Black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14"/>
      <name val="Arial CE"/>
      <family val="2"/>
    </font>
    <font>
      <b/>
      <sz val="30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1" xfId="45" applyFont="1" applyFill="1" applyBorder="1" applyAlignment="1">
      <alignment horizontal="center"/>
      <protection/>
    </xf>
    <xf numFmtId="0" fontId="4" fillId="0" borderId="15" xfId="45" applyFont="1" applyBorder="1">
      <alignment/>
      <protection/>
    </xf>
    <xf numFmtId="0" fontId="0" fillId="0" borderId="0" xfId="45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5" fillId="0" borderId="0" xfId="45" applyFont="1" applyBorder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0" fillId="0" borderId="14" xfId="45" applyFont="1" applyBorder="1" applyAlignment="1">
      <alignment horizontal="center"/>
      <protection/>
    </xf>
    <xf numFmtId="0" fontId="0" fillId="0" borderId="16" xfId="45" applyFont="1" applyBorder="1">
      <alignment/>
      <protection/>
    </xf>
    <xf numFmtId="0" fontId="6" fillId="0" borderId="12" xfId="45" applyFont="1" applyBorder="1">
      <alignment/>
      <protection/>
    </xf>
    <xf numFmtId="0" fontId="7" fillId="0" borderId="12" xfId="45" applyFont="1" applyBorder="1">
      <alignment/>
      <protection/>
    </xf>
    <xf numFmtId="0" fontId="7" fillId="0" borderId="12" xfId="45" applyFont="1" applyBorder="1" applyAlignment="1">
      <alignment horizontal="right"/>
      <protection/>
    </xf>
    <xf numFmtId="0" fontId="6" fillId="0" borderId="12" xfId="45" applyFont="1" applyBorder="1" applyAlignment="1">
      <alignment horizontal="right"/>
      <protection/>
    </xf>
    <xf numFmtId="0" fontId="0" fillId="0" borderId="12" xfId="45" applyFont="1" applyBorder="1">
      <alignment/>
      <protection/>
    </xf>
    <xf numFmtId="188" fontId="7" fillId="0" borderId="12" xfId="0" applyNumberFormat="1" applyFont="1" applyBorder="1" applyAlignment="1">
      <alignment horizontal="center"/>
    </xf>
    <xf numFmtId="188" fontId="7" fillId="0" borderId="12" xfId="45" applyNumberFormat="1" applyFont="1" applyBorder="1" applyAlignment="1">
      <alignment horizontal="center"/>
      <protection/>
    </xf>
    <xf numFmtId="0" fontId="5" fillId="0" borderId="12" xfId="45" applyFont="1" applyBorder="1" applyAlignment="1">
      <alignment horizontal="center"/>
      <protection/>
    </xf>
    <xf numFmtId="0" fontId="0" fillId="0" borderId="12" xfId="45" applyFont="1" applyBorder="1" applyAlignment="1">
      <alignment horizontal="center"/>
      <protection/>
    </xf>
    <xf numFmtId="0" fontId="0" fillId="0" borderId="17" xfId="45" applyFont="1" applyBorder="1" applyAlignment="1">
      <alignment horizontal="center"/>
      <protection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13" xfId="0" applyNumberFormat="1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6" fontId="7" fillId="0" borderId="23" xfId="0" applyNumberFormat="1" applyFont="1" applyBorder="1" applyAlignment="1" applyProtection="1">
      <alignment horizontal="right"/>
      <protection/>
    </xf>
    <xf numFmtId="0" fontId="8" fillId="0" borderId="24" xfId="0" applyNumberFormat="1" applyFont="1" applyBorder="1" applyAlignment="1">
      <alignment/>
    </xf>
    <xf numFmtId="0" fontId="7" fillId="0" borderId="2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/>
    </xf>
    <xf numFmtId="0" fontId="7" fillId="0" borderId="2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right"/>
    </xf>
    <xf numFmtId="0" fontId="7" fillId="34" borderId="27" xfId="0" applyNumberFormat="1" applyFont="1" applyFill="1" applyBorder="1" applyAlignment="1">
      <alignment horizontal="center"/>
    </xf>
    <xf numFmtId="0" fontId="7" fillId="34" borderId="28" xfId="0" applyNumberFormat="1" applyFont="1" applyFill="1" applyBorder="1" applyAlignment="1">
      <alignment horizontal="center"/>
    </xf>
    <xf numFmtId="0" fontId="7" fillId="34" borderId="29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8" fillId="0" borderId="34" xfId="0" applyNumberFormat="1" applyFont="1" applyBorder="1" applyAlignment="1" applyProtection="1">
      <alignment horizontal="center"/>
      <protection locked="0"/>
    </xf>
    <xf numFmtId="0" fontId="7" fillId="0" borderId="34" xfId="0" applyNumberFormat="1" applyFont="1" applyBorder="1" applyAlignment="1" applyProtection="1">
      <alignment horizontal="center"/>
      <protection/>
    </xf>
    <xf numFmtId="0" fontId="7" fillId="0" borderId="35" xfId="0" applyNumberFormat="1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31" xfId="0" applyNumberFormat="1" applyFont="1" applyBorder="1" applyAlignment="1" applyProtection="1">
      <alignment horizontal="center"/>
      <protection locked="0"/>
    </xf>
    <xf numFmtId="0" fontId="8" fillId="0" borderId="36" xfId="0" applyNumberFormat="1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/>
    </xf>
    <xf numFmtId="0" fontId="8" fillId="0" borderId="37" xfId="0" applyNumberFormat="1" applyFont="1" applyBorder="1" applyAlignment="1" applyProtection="1">
      <alignment horizontal="center"/>
      <protection locked="0"/>
    </xf>
    <xf numFmtId="0" fontId="8" fillId="0" borderId="38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/>
    </xf>
    <xf numFmtId="21" fontId="7" fillId="0" borderId="39" xfId="0" applyNumberFormat="1" applyFont="1" applyBorder="1" applyAlignment="1">
      <alignment horizontal="center"/>
    </xf>
    <xf numFmtId="21" fontId="7" fillId="0" borderId="40" xfId="0" applyNumberFormat="1" applyFont="1" applyBorder="1" applyAlignment="1">
      <alignment horizontal="center"/>
    </xf>
    <xf numFmtId="0" fontId="8" fillId="0" borderId="19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35" borderId="41" xfId="0" applyFont="1" applyFill="1" applyBorder="1" applyAlignment="1">
      <alignment/>
    </xf>
    <xf numFmtId="0" fontId="7" fillId="35" borderId="22" xfId="0" applyFont="1" applyFill="1" applyBorder="1" applyAlignment="1">
      <alignment horizontal="right"/>
    </xf>
    <xf numFmtId="0" fontId="7" fillId="35" borderId="15" xfId="0" applyFont="1" applyFill="1" applyBorder="1" applyAlignment="1">
      <alignment horizontal="right"/>
    </xf>
    <xf numFmtId="49" fontId="6" fillId="35" borderId="15" xfId="0" applyNumberFormat="1" applyFont="1" applyFill="1" applyBorder="1" applyAlignment="1">
      <alignment horizontal="left"/>
    </xf>
    <xf numFmtId="49" fontId="6" fillId="35" borderId="16" xfId="0" applyNumberFormat="1" applyFont="1" applyFill="1" applyBorder="1" applyAlignment="1">
      <alignment horizontal="left"/>
    </xf>
    <xf numFmtId="0" fontId="8" fillId="36" borderId="41" xfId="0" applyFont="1" applyFill="1" applyBorder="1" applyAlignment="1">
      <alignment/>
    </xf>
    <xf numFmtId="0" fontId="7" fillId="36" borderId="22" xfId="0" applyFont="1" applyFill="1" applyBorder="1" applyAlignment="1">
      <alignment horizontal="right"/>
    </xf>
    <xf numFmtId="0" fontId="7" fillId="36" borderId="15" xfId="0" applyFont="1" applyFill="1" applyBorder="1" applyAlignment="1">
      <alignment horizontal="right"/>
    </xf>
    <xf numFmtId="49" fontId="6" fillId="36" borderId="15" xfId="0" applyNumberFormat="1" applyFont="1" applyFill="1" applyBorder="1" applyAlignment="1">
      <alignment horizontal="left"/>
    </xf>
    <xf numFmtId="49" fontId="6" fillId="36" borderId="16" xfId="0" applyNumberFormat="1" applyFont="1" applyFill="1" applyBorder="1" applyAlignment="1">
      <alignment horizontal="left"/>
    </xf>
    <xf numFmtId="0" fontId="7" fillId="0" borderId="4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35" borderId="41" xfId="0" applyFont="1" applyFill="1" applyBorder="1" applyAlignment="1">
      <alignment/>
    </xf>
    <xf numFmtId="0" fontId="7" fillId="36" borderId="41" xfId="0" applyFont="1" applyFill="1" applyBorder="1" applyAlignment="1">
      <alignment/>
    </xf>
    <xf numFmtId="0" fontId="7" fillId="34" borderId="43" xfId="0" applyNumberFormat="1" applyFont="1" applyFill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46" fontId="7" fillId="0" borderId="11" xfId="0" applyNumberFormat="1" applyFont="1" applyBorder="1" applyAlignment="1" applyProtection="1">
      <alignment horizontal="right"/>
      <protection/>
    </xf>
    <xf numFmtId="0" fontId="7" fillId="0" borderId="45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20" fontId="16" fillId="0" borderId="37" xfId="0" applyNumberFormat="1" applyFont="1" applyBorder="1" applyAlignment="1">
      <alignment horizontal="center"/>
    </xf>
    <xf numFmtId="0" fontId="7" fillId="37" borderId="41" xfId="0" applyFont="1" applyFill="1" applyBorder="1" applyAlignment="1">
      <alignment/>
    </xf>
    <xf numFmtId="0" fontId="8" fillId="37" borderId="41" xfId="0" applyFont="1" applyFill="1" applyBorder="1" applyAlignment="1">
      <alignment/>
    </xf>
    <xf numFmtId="0" fontId="7" fillId="37" borderId="22" xfId="0" applyFont="1" applyFill="1" applyBorder="1" applyAlignment="1">
      <alignment horizontal="right"/>
    </xf>
    <xf numFmtId="0" fontId="7" fillId="37" borderId="15" xfId="0" applyFont="1" applyFill="1" applyBorder="1" applyAlignment="1">
      <alignment horizontal="right"/>
    </xf>
    <xf numFmtId="49" fontId="6" fillId="37" borderId="15" xfId="0" applyNumberFormat="1" applyFont="1" applyFill="1" applyBorder="1" applyAlignment="1">
      <alignment horizontal="left"/>
    </xf>
    <xf numFmtId="49" fontId="6" fillId="37" borderId="16" xfId="0" applyNumberFormat="1" applyFont="1" applyFill="1" applyBorder="1" applyAlignment="1">
      <alignment horizontal="left"/>
    </xf>
    <xf numFmtId="0" fontId="7" fillId="38" borderId="41" xfId="0" applyFont="1" applyFill="1" applyBorder="1" applyAlignment="1">
      <alignment/>
    </xf>
    <xf numFmtId="0" fontId="8" fillId="38" borderId="41" xfId="0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7" fillId="38" borderId="15" xfId="0" applyFont="1" applyFill="1" applyBorder="1" applyAlignment="1">
      <alignment horizontal="right"/>
    </xf>
    <xf numFmtId="49" fontId="6" fillId="38" borderId="15" xfId="0" applyNumberFormat="1" applyFont="1" applyFill="1" applyBorder="1" applyAlignment="1">
      <alignment horizontal="left"/>
    </xf>
    <xf numFmtId="49" fontId="6" fillId="38" borderId="16" xfId="0" applyNumberFormat="1" applyFont="1" applyFill="1" applyBorder="1" applyAlignment="1">
      <alignment horizontal="left"/>
    </xf>
    <xf numFmtId="0" fontId="7" fillId="39" borderId="41" xfId="0" applyFont="1" applyFill="1" applyBorder="1" applyAlignment="1">
      <alignment/>
    </xf>
    <xf numFmtId="0" fontId="8" fillId="39" borderId="41" xfId="0" applyFont="1" applyFill="1" applyBorder="1" applyAlignment="1">
      <alignment/>
    </xf>
    <xf numFmtId="0" fontId="7" fillId="39" borderId="22" xfId="0" applyFont="1" applyFill="1" applyBorder="1" applyAlignment="1">
      <alignment horizontal="right"/>
    </xf>
    <xf numFmtId="0" fontId="7" fillId="39" borderId="15" xfId="0" applyFont="1" applyFill="1" applyBorder="1" applyAlignment="1">
      <alignment horizontal="right"/>
    </xf>
    <xf numFmtId="49" fontId="6" fillId="39" borderId="15" xfId="0" applyNumberFormat="1" applyFont="1" applyFill="1" applyBorder="1" applyAlignment="1">
      <alignment horizontal="left"/>
    </xf>
    <xf numFmtId="49" fontId="6" fillId="39" borderId="16" xfId="0" applyNumberFormat="1" applyFont="1" applyFill="1" applyBorder="1" applyAlignment="1">
      <alignment horizontal="left"/>
    </xf>
    <xf numFmtId="0" fontId="7" fillId="40" borderId="41" xfId="0" applyFont="1" applyFill="1" applyBorder="1" applyAlignment="1">
      <alignment/>
    </xf>
    <xf numFmtId="0" fontId="8" fillId="40" borderId="41" xfId="0" applyFont="1" applyFill="1" applyBorder="1" applyAlignment="1">
      <alignment/>
    </xf>
    <xf numFmtId="0" fontId="7" fillId="40" borderId="22" xfId="0" applyFont="1" applyFill="1" applyBorder="1" applyAlignment="1">
      <alignment horizontal="right"/>
    </xf>
    <xf numFmtId="0" fontId="7" fillId="40" borderId="15" xfId="0" applyFont="1" applyFill="1" applyBorder="1" applyAlignment="1">
      <alignment horizontal="right"/>
    </xf>
    <xf numFmtId="49" fontId="6" fillId="40" borderId="15" xfId="0" applyNumberFormat="1" applyFont="1" applyFill="1" applyBorder="1" applyAlignment="1">
      <alignment horizontal="left"/>
    </xf>
    <xf numFmtId="49" fontId="6" fillId="40" borderId="16" xfId="0" applyNumberFormat="1" applyFont="1" applyFill="1" applyBorder="1" applyAlignment="1">
      <alignment horizontal="left"/>
    </xf>
    <xf numFmtId="0" fontId="8" fillId="0" borderId="46" xfId="0" applyNumberFormat="1" applyFont="1" applyBorder="1" applyAlignment="1" applyProtection="1">
      <alignment horizontal="center"/>
      <protection locked="0"/>
    </xf>
    <xf numFmtId="0" fontId="8" fillId="0" borderId="47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6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6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37" xfId="0" applyNumberFormat="1" applyFont="1" applyBorder="1" applyAlignment="1">
      <alignment/>
    </xf>
    <xf numFmtId="0" fontId="7" fillId="0" borderId="27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/>
    </xf>
    <xf numFmtId="0" fontId="7" fillId="0" borderId="27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7" fillId="0" borderId="36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4" xfId="0" applyFont="1" applyFill="1" applyBorder="1" applyAlignment="1">
      <alignment horizontal="right"/>
    </xf>
    <xf numFmtId="0" fontId="7" fillId="0" borderId="32" xfId="0" applyNumberFormat="1" applyFont="1" applyBorder="1" applyAlignment="1" applyProtection="1">
      <alignment horizontal="center"/>
      <protection/>
    </xf>
    <xf numFmtId="49" fontId="6" fillId="40" borderId="48" xfId="0" applyNumberFormat="1" applyFont="1" applyFill="1" applyBorder="1" applyAlignment="1">
      <alignment horizontal="left"/>
    </xf>
    <xf numFmtId="0" fontId="7" fillId="39" borderId="0" xfId="0" applyFont="1" applyFill="1" applyBorder="1" applyAlignment="1">
      <alignment horizontal="right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49" fontId="6" fillId="39" borderId="0" xfId="0" applyNumberFormat="1" applyFont="1" applyFill="1" applyBorder="1" applyAlignment="1">
      <alignment horizontal="left"/>
    </xf>
    <xf numFmtId="20" fontId="16" fillId="0" borderId="0" xfId="0" applyNumberFormat="1" applyFont="1" applyBorder="1" applyAlignment="1">
      <alignment horizontal="center"/>
    </xf>
    <xf numFmtId="49" fontId="6" fillId="39" borderId="46" xfId="0" applyNumberFormat="1" applyFont="1" applyFill="1" applyBorder="1" applyAlignment="1">
      <alignment horizontal="left"/>
    </xf>
    <xf numFmtId="0" fontId="8" fillId="0" borderId="32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20" fontId="16" fillId="0" borderId="0" xfId="0" applyNumberFormat="1" applyFont="1" applyFill="1" applyBorder="1" applyAlignment="1">
      <alignment horizontal="center"/>
    </xf>
    <xf numFmtId="0" fontId="18" fillId="0" borderId="34" xfId="0" applyNumberFormat="1" applyFont="1" applyBorder="1" applyAlignment="1" applyProtection="1">
      <alignment horizont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1" fillId="0" borderId="22" xfId="45" applyFont="1" applyBorder="1" applyAlignment="1">
      <alignment horizontal="center"/>
      <protection/>
    </xf>
    <xf numFmtId="0" fontId="11" fillId="0" borderId="10" xfId="45" applyFont="1" applyBorder="1" applyAlignment="1">
      <alignment horizontal="center"/>
      <protection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/>
      <protection locked="0"/>
    </xf>
    <xf numFmtId="0" fontId="15" fillId="0" borderId="50" xfId="0" applyNumberFormat="1" applyFont="1" applyBorder="1" applyAlignment="1" applyProtection="1">
      <alignment horizontal="center"/>
      <protection locked="0"/>
    </xf>
    <xf numFmtId="0" fontId="15" fillId="0" borderId="2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32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Relationship Id="rId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" name="Picture 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" name="Picture 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" name="Picture 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" name="Picture 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" name="Picture 1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" name="Picture 1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" name="Picture 1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" name="Picture 1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" name="Picture 1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" name="Picture 2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" name="Picture 2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" name="Picture 2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3" name="Picture 2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4" name="Picture 2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" name="Picture 2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" name="Picture 2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7" name="Picture 29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8" name="Picture 30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" name="Picture 3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" name="Picture 3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1" name="Picture 33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2" name="Picture 34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3" name="Picture 3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4" name="Picture 3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5" name="Picture 37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6" name="Picture 38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7" name="Picture 3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8" name="Picture 4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9" name="Picture 41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30" name="Picture 42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1" name="Picture 4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32" name="Picture 4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33" name="Picture 4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34" name="Picture 4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5" name="Picture 4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36" name="Picture 4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37" name="Picture 49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38" name="Picture 50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39" name="Picture 5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0" name="Picture 5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41" name="Picture 53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42" name="Picture 54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43" name="Picture 5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4" name="Picture 5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45" name="Picture 57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46" name="Picture 58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47" name="Picture 5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48" name="Picture 6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49" name="Picture 61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50" name="Picture 62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1" name="Picture 6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52" name="Picture 6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53" name="Picture 6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54" name="Picture 6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5" name="Picture 6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56" name="Picture 6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57" name="Picture 69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58" name="Picture 70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59" name="Picture 7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0" name="Picture 7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61" name="Picture 73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62" name="Picture 74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63" name="Picture 7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4" name="Picture 7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65" name="Picture 77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66" name="Picture 78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67" name="Picture 7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68" name="Picture 8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69" name="Rectangle 81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70" name="Rectangle 82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1" name="Picture 8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72" name="Picture 8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73" name="Picture 8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74" name="Picture 8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5" name="Picture 8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76" name="Picture 8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7" name="Picture 9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78" name="Picture 9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79" name="Picture 9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0" name="Picture 9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81" name="Picture 9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2" name="Picture 9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83" name="Picture 9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4" name="Picture 9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85" name="Picture 98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86" name="Picture 99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87" name="Picture 10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88" name="Picture 10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89" name="Picture 102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90" name="Picture 103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1" name="Picture 10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92" name="Picture 10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93" name="Picture 10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94" name="Picture 10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5" name="Picture 10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96" name="Picture 10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97" name="Picture 11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98" name="Picture 11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99" name="Picture 11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0" name="Picture 11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01" name="Picture 114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02" name="Picture 115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03" name="Picture 11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4" name="Picture 11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05" name="Picture 118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06" name="Picture 119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07" name="Picture 12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08" name="Picture 12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09" name="Picture 122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10" name="Picture 123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1" name="Picture 12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12" name="Picture 12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13" name="Picture 12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14" name="Picture 12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5" name="Picture 12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16" name="Picture 12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17" name="Picture 13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18" name="Picture 13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19" name="Picture 13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0" name="Picture 13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21" name="Picture 134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22" name="Picture 135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3" name="Picture 13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4" name="Picture 13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25" name="Picture 138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26" name="Picture 139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27" name="Picture 14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28" name="Picture 14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29" name="Picture 142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30" name="Picture 143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31" name="Picture 14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32" name="Picture 14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33" name="Picture 14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34" name="Picture 14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35" name="Picture 14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36" name="Picture 14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37" name="Picture 15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38" name="Picture 15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39" name="Picture 15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40" name="Picture 15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41" name="Rectangle 15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42" name="Rectangle 155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43" name="Rectangle 156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44" name="Picture 15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45" name="Picture 15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46" name="Picture 15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47" name="Picture 16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48" name="Picture 161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49" name="Picture 162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0" name="Picture 16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51" name="Picture 16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2" name="Picture 16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53" name="Picture 16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4" name="Picture 16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55" name="Picture 16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56" name="Rectangle 169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57" name="Rectangle 170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58" name="Picture 17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59" name="Rectangle 179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60" name="Picture 185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1" name="Picture 186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62" name="Picture 18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3" name="Picture 18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64" name="Rectangle 189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65" name="Picture 19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66" name="Picture 19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67" name="Rectangle 192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68" name="Picture 19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69" name="Picture 19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70" name="Picture 19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71" name="Picture 19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72" name="Picture 200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73" name="Picture 201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74" name="Rectangle 202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75" name="Picture 20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76" name="Picture 204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77" name="Rectangle 205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78" name="Picture 206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79" name="Picture 207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0" name="Picture 208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1" name="Picture 209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82" name="Picture 210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83" name="Picture 211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4" name="Picture 21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5" name="Picture 21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6" name="Picture 21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7" name="Picture 21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88" name="Picture 21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89" name="Picture 21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90" name="Rectangle 218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1" name="Picture 21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92" name="Picture 22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93" name="Rectangle 221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4" name="Picture 22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195" name="Picture 22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196" name="Rectangle 22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197" name="Picture 22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98" name="Picture 22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199" name="Picture 22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0" name="Picture 22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1" name="Picture 22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2" name="Picture 23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3" name="Picture 23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4" name="Picture 232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05" name="Rectangle 233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6" name="Picture 234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7" name="Picture 235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08" name="Picture 236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09" name="Picture 237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10" name="Rectangle 238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11" name="Picture 23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12" name="Picture 240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13" name="Rectangle 241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14" name="Picture 242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15" name="Picture 243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16" name="Rectangle 24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400050</xdr:colOff>
      <xdr:row>0</xdr:row>
      <xdr:rowOff>0</xdr:rowOff>
    </xdr:from>
    <xdr:to>
      <xdr:col>20</xdr:col>
      <xdr:colOff>504825</xdr:colOff>
      <xdr:row>0</xdr:row>
      <xdr:rowOff>0</xdr:rowOff>
    </xdr:to>
    <xdr:pic>
      <xdr:nvPicPr>
        <xdr:cNvPr id="217" name="Picture 245" descr="a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218" name="Picture 246" descr="skanska_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19" name="Picture 247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171450</xdr:colOff>
      <xdr:row>0</xdr:row>
      <xdr:rowOff>0</xdr:rowOff>
    </xdr:to>
    <xdr:pic>
      <xdr:nvPicPr>
        <xdr:cNvPr id="220" name="Picture 248" descr="fi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990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pic>
      <xdr:nvPicPr>
        <xdr:cNvPr id="221" name="Picture 249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22</xdr:col>
      <xdr:colOff>9525</xdr:colOff>
      <xdr:row>0</xdr:row>
      <xdr:rowOff>0</xdr:rowOff>
    </xdr:to>
    <xdr:pic>
      <xdr:nvPicPr>
        <xdr:cNvPr id="222" name="Picture 253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152400</xdr:colOff>
      <xdr:row>0</xdr:row>
      <xdr:rowOff>0</xdr:rowOff>
    </xdr:to>
    <xdr:sp>
      <xdr:nvSpPr>
        <xdr:cNvPr id="223" name="Rectangle 254" descr="smf"/>
        <xdr:cNvSpPr>
          <a:spLocks/>
        </xdr:cNvSpPr>
      </xdr:nvSpPr>
      <xdr:spPr>
        <a:xfrm>
          <a:off x="8677275" y="0"/>
          <a:ext cx="1104900" cy="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0</xdr:rowOff>
    </xdr:from>
    <xdr:to>
      <xdr:col>26</xdr:col>
      <xdr:colOff>180975</xdr:colOff>
      <xdr:row>0</xdr:row>
      <xdr:rowOff>0</xdr:rowOff>
    </xdr:to>
    <xdr:pic>
      <xdr:nvPicPr>
        <xdr:cNvPr id="224" name="Picture 255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276225</xdr:rowOff>
    </xdr:from>
    <xdr:to>
      <xdr:col>22</xdr:col>
      <xdr:colOff>9525</xdr:colOff>
      <xdr:row>1</xdr:row>
      <xdr:rowOff>352425</xdr:rowOff>
    </xdr:to>
    <xdr:pic>
      <xdr:nvPicPr>
        <xdr:cNvPr id="225" name="Picture 259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276225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257175</xdr:rowOff>
    </xdr:from>
    <xdr:to>
      <xdr:col>21</xdr:col>
      <xdr:colOff>152400</xdr:colOff>
      <xdr:row>1</xdr:row>
      <xdr:rowOff>390525</xdr:rowOff>
    </xdr:to>
    <xdr:sp>
      <xdr:nvSpPr>
        <xdr:cNvPr id="226" name="Rectangle 260" descr="smf"/>
        <xdr:cNvSpPr>
          <a:spLocks/>
        </xdr:cNvSpPr>
      </xdr:nvSpPr>
      <xdr:spPr>
        <a:xfrm>
          <a:off x="8677275" y="257175"/>
          <a:ext cx="1104900" cy="71437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219075</xdr:rowOff>
    </xdr:from>
    <xdr:to>
      <xdr:col>26</xdr:col>
      <xdr:colOff>180975</xdr:colOff>
      <xdr:row>1</xdr:row>
      <xdr:rowOff>390525</xdr:rowOff>
    </xdr:to>
    <xdr:pic>
      <xdr:nvPicPr>
        <xdr:cNvPr id="227" name="Picture 261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2190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209550</xdr:rowOff>
    </xdr:from>
    <xdr:to>
      <xdr:col>2</xdr:col>
      <xdr:colOff>1200150</xdr:colOff>
      <xdr:row>1</xdr:row>
      <xdr:rowOff>314325</xdr:rowOff>
    </xdr:to>
    <xdr:pic>
      <xdr:nvPicPr>
        <xdr:cNvPr id="228" name="Obrázek 229" descr="Trial 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20955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229" name="Picture 1" descr="u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28575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30" name="Rectangle 2" descr="smf"/>
        <xdr:cNvSpPr>
          <a:spLocks/>
        </xdr:cNvSpPr>
      </xdr:nvSpPr>
      <xdr:spPr>
        <a:xfrm>
          <a:off x="8677275" y="266700"/>
          <a:ext cx="1104900" cy="70485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231" name="Picture 3" descr="FIM_Home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22860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276225</xdr:rowOff>
    </xdr:from>
    <xdr:to>
      <xdr:col>1</xdr:col>
      <xdr:colOff>276225</xdr:colOff>
      <xdr:row>1</xdr:row>
      <xdr:rowOff>314325</xdr:rowOff>
    </xdr:to>
    <xdr:pic>
      <xdr:nvPicPr>
        <xdr:cNvPr id="232" name="Obrázek 9" descr="fenix logo 77k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762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333375</xdr:rowOff>
    </xdr:to>
    <xdr:pic>
      <xdr:nvPicPr>
        <xdr:cNvPr id="233" name="Obrázek 10" descr="Trial 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21907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085850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9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10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200150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190625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085850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 descr="u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2857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Rectangle 2" descr="smf"/>
        <xdr:cNvSpPr>
          <a:spLocks/>
        </xdr:cNvSpPr>
      </xdr:nvSpPr>
      <xdr:spPr>
        <a:xfrm>
          <a:off x="8677275" y="266700"/>
          <a:ext cx="1076325" cy="5524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 descr="FIM_Hom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2286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1</xdr:col>
      <xdr:colOff>180975</xdr:colOff>
      <xdr:row>1</xdr:row>
      <xdr:rowOff>409575</xdr:rowOff>
    </xdr:to>
    <xdr:pic>
      <xdr:nvPicPr>
        <xdr:cNvPr id="4" name="Obrázek 4" descr="fenix logo 77k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219075</xdr:rowOff>
    </xdr:from>
    <xdr:to>
      <xdr:col>2</xdr:col>
      <xdr:colOff>1200150</xdr:colOff>
      <xdr:row>1</xdr:row>
      <xdr:rowOff>466725</xdr:rowOff>
    </xdr:to>
    <xdr:pic>
      <xdr:nvPicPr>
        <xdr:cNvPr id="5" name="Obrázek 5" descr="Trial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190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Normal="50" zoomScaleSheetLayoutView="100" zoomScalePageLayoutView="0" workbookViewId="0" topLeftCell="A1">
      <selection activeCell="U24" sqref="U24:U27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45.75" customHeight="1">
      <c r="A1" s="193" t="s">
        <v>22</v>
      </c>
      <c r="B1" s="194"/>
      <c r="C1" s="195"/>
      <c r="D1" s="185" t="s">
        <v>30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76"/>
      <c r="U1" s="76"/>
      <c r="V1" s="76"/>
      <c r="W1" s="76"/>
      <c r="X1" s="76"/>
      <c r="Y1" s="76"/>
      <c r="Z1" s="76"/>
      <c r="AA1" s="76"/>
      <c r="AB1" s="76"/>
      <c r="AC1" s="2"/>
    </row>
    <row r="2" spans="1:29" ht="53.25" customHeight="1" thickBot="1">
      <c r="A2" s="196"/>
      <c r="B2" s="197"/>
      <c r="C2" s="198"/>
      <c r="D2" s="188" t="s">
        <v>19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77"/>
      <c r="U2" s="77"/>
      <c r="V2" s="77"/>
      <c r="W2" s="77"/>
      <c r="X2" s="77"/>
      <c r="Y2" s="77"/>
      <c r="Z2" s="77"/>
      <c r="AA2" s="77"/>
      <c r="AB2" s="78"/>
      <c r="AC2" s="79" t="s">
        <v>13</v>
      </c>
    </row>
    <row r="3" spans="1:29" ht="33">
      <c r="A3" s="191" t="s">
        <v>11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6">
        <v>1</v>
      </c>
    </row>
    <row r="4" spans="1:29" ht="15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0"/>
      <c r="W4" s="11"/>
      <c r="X4" s="11"/>
      <c r="Y4" s="11"/>
      <c r="Z4" s="11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41392</v>
      </c>
      <c r="W5" s="20"/>
      <c r="X5" s="20"/>
      <c r="Y5" s="20"/>
      <c r="Z5" s="18"/>
      <c r="AA5" s="21"/>
      <c r="AB5" s="22"/>
      <c r="AC5" s="23"/>
    </row>
    <row r="6" spans="1:29" ht="15">
      <c r="A6" s="105" t="s">
        <v>15</v>
      </c>
      <c r="B6" s="63" t="s">
        <v>16</v>
      </c>
      <c r="C6" s="64"/>
      <c r="D6" s="65" t="s">
        <v>21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0</v>
      </c>
      <c r="U6" s="26"/>
      <c r="V6" s="27"/>
      <c r="W6" s="28" t="s">
        <v>10</v>
      </c>
      <c r="X6" s="29"/>
      <c r="Y6" s="29"/>
      <c r="Z6" s="30"/>
      <c r="AA6" s="30"/>
      <c r="AB6" s="30"/>
      <c r="AC6" s="31"/>
    </row>
    <row r="7" spans="1:29" ht="15.75" thickBot="1">
      <c r="A7" s="81" t="s">
        <v>4</v>
      </c>
      <c r="B7" s="102" t="s">
        <v>17</v>
      </c>
      <c r="C7" s="103"/>
      <c r="D7" s="104" t="s">
        <v>20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3" t="s">
        <v>8</v>
      </c>
      <c r="U7" s="33" t="s">
        <v>1</v>
      </c>
      <c r="V7" s="34" t="s">
        <v>9</v>
      </c>
      <c r="W7" s="35">
        <v>0</v>
      </c>
      <c r="X7" s="36">
        <v>1</v>
      </c>
      <c r="Y7" s="36">
        <v>2</v>
      </c>
      <c r="Z7" s="36">
        <v>3</v>
      </c>
      <c r="AA7" s="36">
        <v>5</v>
      </c>
      <c r="AB7" s="37" t="s">
        <v>2</v>
      </c>
      <c r="AC7" s="38">
        <v>20</v>
      </c>
    </row>
    <row r="8" spans="1:29" ht="15.75" thickBot="1">
      <c r="A8" s="82">
        <v>47</v>
      </c>
      <c r="B8" s="91">
        <v>3</v>
      </c>
      <c r="C8" s="92"/>
      <c r="D8" s="93" t="s">
        <v>35</v>
      </c>
      <c r="E8" s="69">
        <v>0</v>
      </c>
      <c r="F8" s="59">
        <v>0</v>
      </c>
      <c r="G8" s="69">
        <v>0</v>
      </c>
      <c r="H8" s="59">
        <v>1</v>
      </c>
      <c r="I8" s="69">
        <v>0</v>
      </c>
      <c r="J8" s="59">
        <v>0</v>
      </c>
      <c r="K8" s="69">
        <v>0</v>
      </c>
      <c r="L8" s="59">
        <v>0</v>
      </c>
      <c r="M8" s="69">
        <v>0</v>
      </c>
      <c r="N8" s="59">
        <v>0</v>
      </c>
      <c r="O8" s="59"/>
      <c r="P8" s="59"/>
      <c r="Q8" s="59"/>
      <c r="R8" s="59"/>
      <c r="S8" s="59"/>
      <c r="T8" s="60">
        <f aca="true" t="shared" si="0" ref="T8:T23">IF(E8="","",SUM(E8:S8)+(COUNTIF(E8:S8,"5*")*5))</f>
        <v>1</v>
      </c>
      <c r="U8" s="182" t="s">
        <v>25</v>
      </c>
      <c r="V8" s="61">
        <f>SUM(T8:T11)+IF(ISNUMBER(U8),U8,0)+IF(ISNUMBER(U10),U10,0)+IF(ISNUMBER(U11),U11,0)</f>
        <v>1</v>
      </c>
      <c r="W8" s="50">
        <f>COUNTIF($E8:$S8,0)+COUNTIF($E9:$S9,0)+COUNTIF($E10:$S10,0)+COUNTIF($E11:$S11,0)</f>
        <v>35</v>
      </c>
      <c r="X8" s="50">
        <f>COUNTIF($E8:$S8,1)+COUNTIF($E9:$S9,1)+COUNTIF($E10:$S10,1)+COUNTIF($E11:$S11,1)</f>
        <v>1</v>
      </c>
      <c r="Y8" s="50">
        <f>COUNTIF($E8:$S8,2)+COUNTIF($E9:$S9,2)+COUNTIF($E10:$S10,2)+COUNTIF($E11:$S11,2)</f>
        <v>0</v>
      </c>
      <c r="Z8" s="50">
        <f>COUNTIF($E8:$S8,3)+COUNTIF($E9:$S9,3)+COUNTIF($E10:$S10,3)+COUNTIF($E11:$S11,3)</f>
        <v>0</v>
      </c>
      <c r="AA8" s="50">
        <f>COUNTIF($E8:$S8,5)+COUNTIF($E9:$S9,5)+COUNTIF($E10:$S10,5)+COUNTIF($E11:$S11,5)</f>
        <v>0</v>
      </c>
      <c r="AB8" s="51">
        <f>COUNTIF($E8:$S8,"5*")+COUNTIF($E9:$S9,"5*")+COUNTIF($E10:$S10,"5*")</f>
        <v>0</v>
      </c>
      <c r="AC8" s="107">
        <f>COUNTIF($E8:$S8,20)+COUNTIF($E9:$S9,20)+COUNTIF($E10:$S10,20)</f>
        <v>0</v>
      </c>
    </row>
    <row r="9" spans="1:29" ht="15.75" thickBot="1">
      <c r="A9" s="83"/>
      <c r="B9" s="94"/>
      <c r="C9" s="95"/>
      <c r="D9" s="100"/>
      <c r="E9" s="69">
        <v>0</v>
      </c>
      <c r="F9" s="59">
        <v>0</v>
      </c>
      <c r="G9" s="69">
        <v>0</v>
      </c>
      <c r="H9" s="59">
        <v>0</v>
      </c>
      <c r="I9" s="69">
        <v>0</v>
      </c>
      <c r="J9" s="59">
        <v>0</v>
      </c>
      <c r="K9" s="69">
        <v>0</v>
      </c>
      <c r="L9" s="59">
        <v>0</v>
      </c>
      <c r="M9" s="69">
        <v>0</v>
      </c>
      <c r="N9" s="59">
        <v>0</v>
      </c>
      <c r="O9" s="53"/>
      <c r="P9" s="53"/>
      <c r="Q9" s="53"/>
      <c r="R9" s="53"/>
      <c r="S9" s="53"/>
      <c r="T9" s="54">
        <f t="shared" si="0"/>
        <v>0</v>
      </c>
      <c r="U9" s="183"/>
      <c r="V9" s="55"/>
      <c r="W9" s="56"/>
      <c r="X9" s="56"/>
      <c r="Y9" s="56"/>
      <c r="Z9" s="56"/>
      <c r="AA9" s="56"/>
      <c r="AB9" s="57"/>
      <c r="AC9" s="108"/>
    </row>
    <row r="10" spans="1:29" ht="18.75" thickBot="1">
      <c r="A10" s="84"/>
      <c r="B10" s="94" t="s">
        <v>80</v>
      </c>
      <c r="C10" s="95"/>
      <c r="D10" s="96" t="s">
        <v>81</v>
      </c>
      <c r="E10" s="69">
        <v>0</v>
      </c>
      <c r="F10" s="59">
        <v>0</v>
      </c>
      <c r="G10" s="69">
        <v>0</v>
      </c>
      <c r="H10" s="59">
        <v>0</v>
      </c>
      <c r="I10" s="69">
        <v>0</v>
      </c>
      <c r="J10" s="59">
        <v>0</v>
      </c>
      <c r="K10" s="69">
        <v>0</v>
      </c>
      <c r="L10" s="59">
        <v>0</v>
      </c>
      <c r="M10" s="69">
        <v>0</v>
      </c>
      <c r="N10" s="59">
        <v>0</v>
      </c>
      <c r="O10" s="70"/>
      <c r="P10" s="70"/>
      <c r="Q10" s="70"/>
      <c r="R10" s="70"/>
      <c r="S10" s="70"/>
      <c r="T10" s="71">
        <f t="shared" si="0"/>
        <v>0</v>
      </c>
      <c r="U10" s="183"/>
      <c r="V10" s="113">
        <v>0.4486111111111111</v>
      </c>
      <c r="W10" s="39" t="s">
        <v>3</v>
      </c>
      <c r="X10" s="40"/>
      <c r="Y10" s="40"/>
      <c r="Z10" s="41"/>
      <c r="AA10" s="41"/>
      <c r="AB10" s="42"/>
      <c r="AC10" s="109" t="str">
        <f>TEXT((V11-V10+0.00000000000001),"[hh].mm.ss")</f>
        <v>04.13.00</v>
      </c>
    </row>
    <row r="11" spans="1:29" ht="18.75" thickBot="1">
      <c r="A11" s="85"/>
      <c r="B11" s="97"/>
      <c r="C11" s="98"/>
      <c r="D11" s="101"/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/>
      <c r="L11" s="69"/>
      <c r="M11" s="69"/>
      <c r="N11" s="69"/>
      <c r="O11" s="74"/>
      <c r="P11" s="74"/>
      <c r="Q11" s="74"/>
      <c r="R11" s="74"/>
      <c r="S11" s="74"/>
      <c r="T11" s="75">
        <f t="shared" si="0"/>
        <v>0</v>
      </c>
      <c r="U11" s="184"/>
      <c r="V11" s="113">
        <v>0.6243055555555556</v>
      </c>
      <c r="W11" s="44" t="s">
        <v>12</v>
      </c>
      <c r="X11" s="45"/>
      <c r="Y11" s="45"/>
      <c r="Z11" s="46"/>
      <c r="AA11" s="47"/>
      <c r="AB11" s="48"/>
      <c r="AC11" s="110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.75" thickBot="1">
      <c r="A12" s="82">
        <v>49</v>
      </c>
      <c r="B12" s="91">
        <v>6</v>
      </c>
      <c r="C12" s="92"/>
      <c r="D12" s="93" t="s">
        <v>35</v>
      </c>
      <c r="E12" s="69">
        <v>0</v>
      </c>
      <c r="F12" s="59">
        <v>0</v>
      </c>
      <c r="G12" s="69">
        <v>0</v>
      </c>
      <c r="H12" s="59">
        <v>0</v>
      </c>
      <c r="I12" s="69">
        <v>0</v>
      </c>
      <c r="J12" s="59">
        <v>0</v>
      </c>
      <c r="K12" s="69">
        <v>0</v>
      </c>
      <c r="L12" s="59">
        <v>0</v>
      </c>
      <c r="M12" s="69">
        <v>0</v>
      </c>
      <c r="N12" s="59">
        <v>0</v>
      </c>
      <c r="O12" s="181"/>
      <c r="P12" s="59"/>
      <c r="Q12" s="59"/>
      <c r="R12" s="59"/>
      <c r="S12" s="59"/>
      <c r="T12" s="60">
        <f t="shared" si="0"/>
        <v>0</v>
      </c>
      <c r="U12" s="182" t="s">
        <v>26</v>
      </c>
      <c r="V12" s="61">
        <f>SUM(T12:T15)+IF(ISNUMBER(U12),U12,0)+IF(ISNUMBER(U14),U14,0)+IF(ISNUMBER(U15),U15,0)</f>
        <v>3</v>
      </c>
      <c r="W12" s="50">
        <f>COUNTIF($E12:$S12,0)+COUNTIF($E13:$S13,0)+COUNTIF($E14:$S14,0)+COUNTIF($E15:$S15,0)</f>
        <v>33</v>
      </c>
      <c r="X12" s="50">
        <f>COUNTIF($E12:$S12,1)+COUNTIF($E13:$S13,1)+COUNTIF($E14:$S14,1)+COUNTIF($E15:$S15,1)</f>
        <v>3</v>
      </c>
      <c r="Y12" s="50">
        <f>COUNTIF($E12:$S12,2)+COUNTIF($E13:$S13,2)+COUNTIF($E14:$S14,2)+COUNTIF($E15:$S15,2)</f>
        <v>0</v>
      </c>
      <c r="Z12" s="50">
        <f>COUNTIF($E12:$S12,3)+COUNTIF($E13:$S13,3)+COUNTIF($E14:$S14,3)+COUNTIF($E15:$S15,3)</f>
        <v>0</v>
      </c>
      <c r="AA12" s="50">
        <f>COUNTIF($E12:$S12,5)+COUNTIF($E13:$S13,5)+COUNTIF($E14:$S14,5)+COUNTIF($E15:$S15,5)</f>
        <v>0</v>
      </c>
      <c r="AB12" s="51">
        <f>COUNTIF($E12:$S12,"5*")+COUNTIF($E13:$S13,"5*")+COUNTIF($E14:$S14,"5*")</f>
        <v>0</v>
      </c>
      <c r="AC12" s="107">
        <f>COUNTIF($E12:$S12,20)+COUNTIF($E13:$S13,20)+COUNTIF($E14:$S14,20)</f>
        <v>0</v>
      </c>
    </row>
    <row r="13" spans="1:29" ht="15.75" thickBot="1">
      <c r="A13" s="83"/>
      <c r="B13" s="94"/>
      <c r="C13" s="95"/>
      <c r="D13" s="100"/>
      <c r="E13" s="69">
        <v>0</v>
      </c>
      <c r="F13" s="59">
        <v>0</v>
      </c>
      <c r="G13" s="69">
        <v>0</v>
      </c>
      <c r="H13" s="59">
        <v>0</v>
      </c>
      <c r="I13" s="69">
        <v>0</v>
      </c>
      <c r="J13" s="59">
        <v>0</v>
      </c>
      <c r="K13" s="69">
        <v>1</v>
      </c>
      <c r="L13" s="59">
        <v>1</v>
      </c>
      <c r="M13" s="69">
        <v>0</v>
      </c>
      <c r="N13" s="59">
        <v>0</v>
      </c>
      <c r="O13" s="53"/>
      <c r="P13" s="53"/>
      <c r="Q13" s="53"/>
      <c r="R13" s="53"/>
      <c r="S13" s="53"/>
      <c r="T13" s="54">
        <f t="shared" si="0"/>
        <v>2</v>
      </c>
      <c r="U13" s="183"/>
      <c r="V13" s="55"/>
      <c r="W13" s="56"/>
      <c r="X13" s="56"/>
      <c r="Y13" s="56"/>
      <c r="Z13" s="56"/>
      <c r="AA13" s="56"/>
      <c r="AB13" s="57"/>
      <c r="AC13" s="108"/>
    </row>
    <row r="14" spans="1:29" ht="18.75" thickBot="1">
      <c r="A14" s="84"/>
      <c r="B14" s="94" t="s">
        <v>91</v>
      </c>
      <c r="C14" s="95"/>
      <c r="D14" s="96" t="s">
        <v>92</v>
      </c>
      <c r="E14" s="69">
        <v>0</v>
      </c>
      <c r="F14" s="59">
        <v>0</v>
      </c>
      <c r="G14" s="69">
        <v>0</v>
      </c>
      <c r="H14" s="59">
        <v>0</v>
      </c>
      <c r="I14" s="69">
        <v>0</v>
      </c>
      <c r="J14" s="59">
        <v>1</v>
      </c>
      <c r="K14" s="69">
        <v>0</v>
      </c>
      <c r="L14" s="59">
        <v>0</v>
      </c>
      <c r="M14" s="69">
        <v>0</v>
      </c>
      <c r="N14" s="59">
        <v>0</v>
      </c>
      <c r="O14" s="70"/>
      <c r="P14" s="70"/>
      <c r="Q14" s="70"/>
      <c r="R14" s="70"/>
      <c r="S14" s="70"/>
      <c r="T14" s="71">
        <f t="shared" si="0"/>
        <v>1</v>
      </c>
      <c r="U14" s="183"/>
      <c r="V14" s="113">
        <v>0.45</v>
      </c>
      <c r="W14" s="39" t="s">
        <v>3</v>
      </c>
      <c r="X14" s="40"/>
      <c r="Y14" s="40"/>
      <c r="Z14" s="41"/>
      <c r="AA14" s="41"/>
      <c r="AB14" s="42"/>
      <c r="AC14" s="109" t="str">
        <f>TEXT((V15-V14+0.00000000000001),"[hh].mm.ss")</f>
        <v>04.01.00</v>
      </c>
    </row>
    <row r="15" spans="1:29" ht="18.75" thickBot="1">
      <c r="A15" s="85"/>
      <c r="B15" s="97"/>
      <c r="C15" s="98"/>
      <c r="D15" s="101"/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/>
      <c r="L15" s="69"/>
      <c r="M15" s="69"/>
      <c r="N15" s="69"/>
      <c r="O15" s="74"/>
      <c r="P15" s="74"/>
      <c r="Q15" s="74"/>
      <c r="R15" s="74"/>
      <c r="S15" s="74"/>
      <c r="T15" s="75">
        <f t="shared" si="0"/>
        <v>0</v>
      </c>
      <c r="U15" s="184"/>
      <c r="V15" s="113">
        <v>0.6173611111111111</v>
      </c>
      <c r="W15" s="44" t="s">
        <v>12</v>
      </c>
      <c r="X15" s="45"/>
      <c r="Y15" s="45"/>
      <c r="Z15" s="46"/>
      <c r="AA15" s="47"/>
      <c r="AB15" s="48"/>
      <c r="AC15" s="110" t="str">
        <f>TEXT(IF($E13="","",(IF($E14="",T13/(15-(COUNTIF($E13:$S13,""))),(IF($E15="",(T13+T14)/(30-(COUNTIF($E13:$S13,"")+COUNTIF($E14:$S14,""))),(T13+T14+T15)/(45-(COUNTIF($E13:$S13,"")+COUNTIF($E14:$S14,"")+COUNTIF($E15:$S15,"")))))))),"0,00")</f>
        <v>0,12</v>
      </c>
    </row>
    <row r="16" spans="1:29" ht="15.75" thickBot="1">
      <c r="A16" s="82">
        <v>48</v>
      </c>
      <c r="B16" s="91">
        <v>1</v>
      </c>
      <c r="C16" s="92"/>
      <c r="D16" s="93" t="s">
        <v>24</v>
      </c>
      <c r="E16" s="69">
        <v>5</v>
      </c>
      <c r="F16" s="59">
        <v>0</v>
      </c>
      <c r="G16" s="69">
        <v>0</v>
      </c>
      <c r="H16" s="59">
        <v>1</v>
      </c>
      <c r="I16" s="69">
        <v>0</v>
      </c>
      <c r="J16" s="59">
        <v>0</v>
      </c>
      <c r="K16" s="69">
        <v>0</v>
      </c>
      <c r="L16" s="59">
        <v>2</v>
      </c>
      <c r="M16" s="69">
        <v>0</v>
      </c>
      <c r="N16" s="59">
        <v>1</v>
      </c>
      <c r="O16" s="59"/>
      <c r="P16" s="59"/>
      <c r="Q16" s="59"/>
      <c r="R16" s="59"/>
      <c r="S16" s="59"/>
      <c r="T16" s="60">
        <f t="shared" si="0"/>
        <v>9</v>
      </c>
      <c r="U16" s="182" t="s">
        <v>27</v>
      </c>
      <c r="V16" s="61">
        <f>SUM(T16:T19)+IF(ISNUMBER(U16),U16,0)+IF(ISNUMBER(U18),U18,0)+IF(ISNUMBER(U19),U19,0)</f>
        <v>23</v>
      </c>
      <c r="W16" s="50">
        <f>COUNTIF($E16:$S16,0)+COUNTIF($E17:$S17,0)+COUNTIF($E18:$S18,0)+COUNTIF($E19:$S19,0)</f>
        <v>27</v>
      </c>
      <c r="X16" s="50">
        <f>COUNTIF($E16:$S16,1)+COUNTIF($E17:$S17,1)+COUNTIF($E18:$S18,1)+COUNTIF($E19:$S19,1)</f>
        <v>4</v>
      </c>
      <c r="Y16" s="50">
        <f>COUNTIF($E16:$S16,2)+COUNTIF($E17:$S17,2)+COUNTIF($E18:$S18,2)+COUNTIF($E19:$S19,2)</f>
        <v>2</v>
      </c>
      <c r="Z16" s="50">
        <f>COUNTIF($E16:$S16,3)+COUNTIF($E17:$S17,3)+COUNTIF($E18:$S18,3)+COUNTIF($E19:$S19,3)</f>
        <v>0</v>
      </c>
      <c r="AA16" s="50">
        <f>COUNTIF($E16:$S16,5)+COUNTIF($E17:$S17,5)+COUNTIF($E18:$S18,5)+COUNTIF($E19:$S19,5)</f>
        <v>3</v>
      </c>
      <c r="AB16" s="51">
        <f>COUNTIF($E16:$S16,"5*")+COUNTIF($E17:$S17,"5*")+COUNTIF($E18:$S18,"5*")</f>
        <v>0</v>
      </c>
      <c r="AC16" s="107">
        <f>COUNTIF($E16:$S16,20)+COUNTIF($E17:$S17,20)+COUNTIF($E18:$S18,20)</f>
        <v>0</v>
      </c>
    </row>
    <row r="17" spans="1:29" ht="15.75" thickBot="1">
      <c r="A17" s="83"/>
      <c r="B17" s="94"/>
      <c r="C17" s="95"/>
      <c r="D17" s="100"/>
      <c r="E17" s="69">
        <v>0</v>
      </c>
      <c r="F17" s="59">
        <v>0</v>
      </c>
      <c r="G17" s="69">
        <v>0</v>
      </c>
      <c r="H17" s="59">
        <v>1</v>
      </c>
      <c r="I17" s="69">
        <v>0</v>
      </c>
      <c r="J17" s="59">
        <v>0</v>
      </c>
      <c r="K17" s="69">
        <v>0</v>
      </c>
      <c r="L17" s="59">
        <v>5</v>
      </c>
      <c r="M17" s="69">
        <v>0</v>
      </c>
      <c r="N17" s="59">
        <v>1</v>
      </c>
      <c r="O17" s="53"/>
      <c r="P17" s="53"/>
      <c r="Q17" s="53"/>
      <c r="R17" s="53"/>
      <c r="S17" s="53"/>
      <c r="T17" s="54">
        <f t="shared" si="0"/>
        <v>7</v>
      </c>
      <c r="U17" s="183"/>
      <c r="V17" s="55"/>
      <c r="W17" s="56"/>
      <c r="X17" s="56"/>
      <c r="Y17" s="56"/>
      <c r="Z17" s="56"/>
      <c r="AA17" s="56"/>
      <c r="AB17" s="57"/>
      <c r="AC17" s="108"/>
    </row>
    <row r="18" spans="1:29" ht="18.75" thickBot="1">
      <c r="A18" s="84"/>
      <c r="B18" s="94" t="s">
        <v>88</v>
      </c>
      <c r="C18" s="95"/>
      <c r="D18" s="96" t="s">
        <v>89</v>
      </c>
      <c r="E18" s="69">
        <v>0</v>
      </c>
      <c r="F18" s="59">
        <v>0</v>
      </c>
      <c r="G18" s="69">
        <v>5</v>
      </c>
      <c r="H18" s="59">
        <v>0</v>
      </c>
      <c r="I18" s="69">
        <v>0</v>
      </c>
      <c r="J18" s="59">
        <v>0</v>
      </c>
      <c r="K18" s="69">
        <v>0</v>
      </c>
      <c r="L18" s="59">
        <v>2</v>
      </c>
      <c r="M18" s="69">
        <v>0</v>
      </c>
      <c r="N18" s="59">
        <v>0</v>
      </c>
      <c r="O18" s="70"/>
      <c r="P18" s="70"/>
      <c r="Q18" s="70"/>
      <c r="R18" s="70"/>
      <c r="S18" s="70"/>
      <c r="T18" s="71">
        <f t="shared" si="0"/>
        <v>7</v>
      </c>
      <c r="U18" s="183"/>
      <c r="V18" s="113">
        <v>0.44930555555555557</v>
      </c>
      <c r="W18" s="39" t="s">
        <v>3</v>
      </c>
      <c r="X18" s="40"/>
      <c r="Y18" s="40"/>
      <c r="Z18" s="41"/>
      <c r="AA18" s="41"/>
      <c r="AB18" s="42"/>
      <c r="AC18" s="109" t="str">
        <f>TEXT((V19-V18+0.00000000000001),"[hh].mm.ss")</f>
        <v>05.19.00</v>
      </c>
    </row>
    <row r="19" spans="1:29" ht="18.75" thickBot="1">
      <c r="A19" s="85"/>
      <c r="B19" s="97"/>
      <c r="C19" s="98"/>
      <c r="D19" s="101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/>
      <c r="M19" s="69"/>
      <c r="N19" s="69"/>
      <c r="O19" s="74"/>
      <c r="P19" s="74"/>
      <c r="Q19" s="74"/>
      <c r="R19" s="74"/>
      <c r="S19" s="74"/>
      <c r="T19" s="75">
        <f t="shared" si="0"/>
        <v>0</v>
      </c>
      <c r="U19" s="184"/>
      <c r="V19" s="113">
        <v>0.6708333333333334</v>
      </c>
      <c r="W19" s="44" t="s">
        <v>12</v>
      </c>
      <c r="X19" s="45"/>
      <c r="Y19" s="45"/>
      <c r="Z19" s="46"/>
      <c r="AA19" s="47"/>
      <c r="AB19" s="48"/>
      <c r="AC19" s="110" t="str">
        <f>TEXT(IF($E17="","",(IF($E18="",T17/(15-(COUNTIF($E17:$S17,""))),(IF($E19="",(T17+T18)/(30-(COUNTIF($E17:$S17,"")+COUNTIF($E18:$S18,""))),(T17+T18+T19)/(45-(COUNTIF($E17:$S17,"")+COUNTIF($E18:$S18,"")+COUNTIF($E19:$S19,"")))))))),"0,00")</f>
        <v>0,54</v>
      </c>
    </row>
    <row r="20" spans="1:29" ht="15.75" thickBot="1">
      <c r="A20" s="82">
        <v>50</v>
      </c>
      <c r="B20" s="91">
        <v>2</v>
      </c>
      <c r="C20" s="92"/>
      <c r="D20" s="93" t="s">
        <v>24</v>
      </c>
      <c r="E20" s="69">
        <v>0</v>
      </c>
      <c r="F20" s="59">
        <v>0</v>
      </c>
      <c r="G20" s="69">
        <v>0</v>
      </c>
      <c r="H20" s="59">
        <v>0</v>
      </c>
      <c r="I20" s="69">
        <v>0</v>
      </c>
      <c r="J20" s="59">
        <v>0</v>
      </c>
      <c r="K20" s="69">
        <v>0</v>
      </c>
      <c r="L20" s="59">
        <v>1</v>
      </c>
      <c r="M20" s="69">
        <v>1</v>
      </c>
      <c r="N20" s="59">
        <v>3</v>
      </c>
      <c r="O20" s="59"/>
      <c r="P20" s="59"/>
      <c r="Q20" s="59"/>
      <c r="R20" s="59"/>
      <c r="S20" s="59"/>
      <c r="T20" s="60">
        <f t="shared" si="0"/>
        <v>5</v>
      </c>
      <c r="U20" s="182" t="s">
        <v>111</v>
      </c>
      <c r="V20" s="61">
        <f>SUM(T20:T23)+IF(ISNUMBER(U20),U20,0)+IF(ISNUMBER(U22),U22,0)+IF(ISNUMBER(U23),U23,0)</f>
        <v>33</v>
      </c>
      <c r="W20" s="50">
        <f>COUNTIF($E20:$S20,0)+COUNTIF($E21:$S21,0)+COUNTIF($E22:$S22,0)+COUNTIF($E23:$S23,0)</f>
        <v>23</v>
      </c>
      <c r="X20" s="50">
        <f>COUNTIF($E20:$S20,1)+COUNTIF($E21:$S21,1)+COUNTIF($E22:$S22,1)+COUNTIF($E23:$S23,1)</f>
        <v>6</v>
      </c>
      <c r="Y20" s="50">
        <f>COUNTIF($E20:$S20,2)+COUNTIF($E21:$S21,2)+COUNTIF($E22:$S22,2)+COUNTIF($E23:$S23,2)</f>
        <v>2</v>
      </c>
      <c r="Z20" s="50">
        <f>COUNTIF($E20:$S20,3)+COUNTIF($E21:$S21,3)+COUNTIF($E22:$S22,3)+COUNTIF($E23:$S23,3)</f>
        <v>1</v>
      </c>
      <c r="AA20" s="50">
        <f>COUNTIF($E20:$S20,5)+COUNTIF($E21:$S21,5)+COUNTIF($E22:$S22,5)+COUNTIF($E23:$S23,5)</f>
        <v>4</v>
      </c>
      <c r="AB20" s="51">
        <f>COUNTIF($E20:$S20,"5*")+COUNTIF($E21:$S21,"5*")+COUNTIF($E22:$S22,"5*")</f>
        <v>0</v>
      </c>
      <c r="AC20" s="107">
        <f>COUNTIF($E20:$S20,20)+COUNTIF($E21:$S21,20)+COUNTIF($E22:$S22,20)</f>
        <v>0</v>
      </c>
    </row>
    <row r="21" spans="1:29" ht="15.75" thickBot="1">
      <c r="A21" s="83"/>
      <c r="B21" s="94"/>
      <c r="C21" s="95"/>
      <c r="D21" s="100"/>
      <c r="E21" s="69">
        <v>0</v>
      </c>
      <c r="F21" s="59">
        <v>0</v>
      </c>
      <c r="G21" s="69">
        <v>5</v>
      </c>
      <c r="H21" s="59">
        <v>5</v>
      </c>
      <c r="I21" s="69">
        <v>0</v>
      </c>
      <c r="J21" s="59">
        <v>1</v>
      </c>
      <c r="K21" s="69">
        <v>0</v>
      </c>
      <c r="L21" s="59">
        <v>2</v>
      </c>
      <c r="M21" s="69">
        <v>0</v>
      </c>
      <c r="N21" s="59">
        <v>5</v>
      </c>
      <c r="O21" s="53"/>
      <c r="P21" s="53"/>
      <c r="Q21" s="53"/>
      <c r="R21" s="53"/>
      <c r="S21" s="53"/>
      <c r="T21" s="54">
        <f t="shared" si="0"/>
        <v>18</v>
      </c>
      <c r="U21" s="183"/>
      <c r="V21" s="55"/>
      <c r="W21" s="56"/>
      <c r="X21" s="56"/>
      <c r="Y21" s="56"/>
      <c r="Z21" s="56"/>
      <c r="AA21" s="56"/>
      <c r="AB21" s="57"/>
      <c r="AC21" s="108"/>
    </row>
    <row r="22" spans="1:29" ht="18.75" thickBot="1">
      <c r="A22" s="84"/>
      <c r="B22" s="94" t="s">
        <v>29</v>
      </c>
      <c r="C22" s="95"/>
      <c r="D22" s="96" t="s">
        <v>108</v>
      </c>
      <c r="E22" s="69">
        <v>0</v>
      </c>
      <c r="F22" s="59">
        <v>0</v>
      </c>
      <c r="G22" s="69">
        <v>1</v>
      </c>
      <c r="H22" s="59">
        <v>5</v>
      </c>
      <c r="I22" s="69">
        <v>0</v>
      </c>
      <c r="J22" s="59">
        <v>1</v>
      </c>
      <c r="K22" s="69">
        <v>1</v>
      </c>
      <c r="L22" s="59">
        <v>0</v>
      </c>
      <c r="M22" s="69">
        <v>0</v>
      </c>
      <c r="N22" s="59">
        <v>2</v>
      </c>
      <c r="O22" s="70"/>
      <c r="P22" s="70"/>
      <c r="Q22" s="70"/>
      <c r="R22" s="70"/>
      <c r="S22" s="70"/>
      <c r="T22" s="71">
        <f t="shared" si="0"/>
        <v>10</v>
      </c>
      <c r="U22" s="183"/>
      <c r="V22" s="113">
        <v>0.45069444444444445</v>
      </c>
      <c r="W22" s="39" t="s">
        <v>3</v>
      </c>
      <c r="X22" s="40"/>
      <c r="Y22" s="40"/>
      <c r="Z22" s="41"/>
      <c r="AA22" s="41"/>
      <c r="AB22" s="42"/>
      <c r="AC22" s="109" t="str">
        <f>TEXT((V23-V22+0.00000000000001),"[hh].mm.ss")</f>
        <v>05.23.00</v>
      </c>
    </row>
    <row r="23" spans="1:29" ht="18.75" thickBot="1">
      <c r="A23" s="85"/>
      <c r="B23" s="97"/>
      <c r="C23" s="98"/>
      <c r="D23" s="101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/>
      <c r="L23" s="69"/>
      <c r="M23" s="69"/>
      <c r="N23" s="69"/>
      <c r="O23" s="74"/>
      <c r="P23" s="74"/>
      <c r="Q23" s="74"/>
      <c r="R23" s="74"/>
      <c r="S23" s="74"/>
      <c r="T23" s="75">
        <f t="shared" si="0"/>
        <v>0</v>
      </c>
      <c r="U23" s="184"/>
      <c r="V23" s="113">
        <v>0.6749999999999999</v>
      </c>
      <c r="W23" s="44" t="s">
        <v>12</v>
      </c>
      <c r="X23" s="45"/>
      <c r="Y23" s="45"/>
      <c r="Z23" s="46"/>
      <c r="AA23" s="47"/>
      <c r="AB23" s="48"/>
      <c r="AC23" s="110" t="str">
        <f>TEXT(IF($E21="","",(IF($E22="",T21/(15-(COUNTIF($E21:$S21,""))),(IF($E23="",(T21+T22)/(30-(COUNTIF($E21:$S21,"")+COUNTIF($E22:$S22,""))),(T21+T22+T23)/(45-(COUNTIF($E21:$S21,"")+COUNTIF($E22:$S22,"")+COUNTIF($E23:$S23,"")))))))),"0,00")</f>
        <v>1,08</v>
      </c>
    </row>
    <row r="24" spans="1:29" ht="15.75" thickBot="1">
      <c r="A24" s="82">
        <v>45</v>
      </c>
      <c r="B24" s="91">
        <v>4</v>
      </c>
      <c r="C24" s="92"/>
      <c r="D24" s="93" t="s">
        <v>35</v>
      </c>
      <c r="E24" s="69">
        <v>1</v>
      </c>
      <c r="F24" s="59">
        <v>5</v>
      </c>
      <c r="G24" s="69">
        <v>0</v>
      </c>
      <c r="H24" s="59">
        <v>5</v>
      </c>
      <c r="I24" s="69">
        <v>0</v>
      </c>
      <c r="J24" s="59">
        <v>5</v>
      </c>
      <c r="K24" s="69">
        <v>5</v>
      </c>
      <c r="L24" s="59">
        <v>5</v>
      </c>
      <c r="M24" s="69">
        <v>0</v>
      </c>
      <c r="N24" s="59">
        <v>0</v>
      </c>
      <c r="O24" s="59"/>
      <c r="P24" s="59"/>
      <c r="Q24" s="59"/>
      <c r="R24" s="59"/>
      <c r="S24" s="59"/>
      <c r="T24" s="60">
        <f aca="true" t="shared" si="1" ref="T24:T31">IF(E24="","",SUM(E24:S24)+(COUNTIF(E24:S24,"5*")*5))</f>
        <v>26</v>
      </c>
      <c r="U24" s="182" t="s">
        <v>112</v>
      </c>
      <c r="V24" s="61">
        <f>SUM(T24:T27)+IF(ISNUMBER(U24),U24,0)+IF(ISNUMBER(U26),U26,0)+IF(ISNUMBER(U27),U27,0)</f>
        <v>37</v>
      </c>
      <c r="W24" s="50">
        <f>COUNTIF($E24:$S24,0)+COUNTIF($E25:$S25,0)+COUNTIF($E26:$S26,0)+COUNTIF($E27:$S27,0)</f>
        <v>24</v>
      </c>
      <c r="X24" s="50">
        <f>COUNTIF($E24:$S24,1)+COUNTIF($E25:$S25,1)+COUNTIF($E26:$S26,1)+COUNTIF($E27:$S27,1)</f>
        <v>5</v>
      </c>
      <c r="Y24" s="50">
        <f>COUNTIF($E24:$S24,2)+COUNTIF($E25:$S25,2)+COUNTIF($E26:$S26,2)+COUNTIF($E27:$S27,2)</f>
        <v>1</v>
      </c>
      <c r="Z24" s="50">
        <f>COUNTIF($E24:$S24,3)+COUNTIF($E25:$S25,3)+COUNTIF($E26:$S26,3)+COUNTIF($E27:$S27,3)</f>
        <v>0</v>
      </c>
      <c r="AA24" s="50">
        <f>COUNTIF($E24:$S24,5)+COUNTIF($E25:$S25,5)+COUNTIF($E26:$S26,5)+COUNTIF($E27:$S27,5)</f>
        <v>6</v>
      </c>
      <c r="AB24" s="51">
        <f>COUNTIF($E24:$S24,"5*")+COUNTIF($E25:$S25,"5*")+COUNTIF($E26:$S26,"5*")</f>
        <v>0</v>
      </c>
      <c r="AC24" s="107">
        <f>COUNTIF($E24:$S24,20)+COUNTIF($E25:$S25,20)+COUNTIF($E26:$S26,20)</f>
        <v>0</v>
      </c>
    </row>
    <row r="25" spans="1:29" ht="15.75" thickBot="1">
      <c r="A25" s="83"/>
      <c r="B25" s="94"/>
      <c r="C25" s="95"/>
      <c r="D25" s="100"/>
      <c r="E25" s="69">
        <v>0</v>
      </c>
      <c r="F25" s="59">
        <v>0</v>
      </c>
      <c r="G25" s="69">
        <v>0</v>
      </c>
      <c r="H25" s="59">
        <v>0</v>
      </c>
      <c r="I25" s="69">
        <v>0</v>
      </c>
      <c r="J25" s="59">
        <v>0</v>
      </c>
      <c r="K25" s="69">
        <v>1</v>
      </c>
      <c r="L25" s="59">
        <v>2</v>
      </c>
      <c r="M25" s="69">
        <v>0</v>
      </c>
      <c r="N25" s="59">
        <v>5</v>
      </c>
      <c r="O25" s="53"/>
      <c r="P25" s="53"/>
      <c r="Q25" s="53"/>
      <c r="R25" s="53"/>
      <c r="S25" s="53"/>
      <c r="T25" s="54">
        <f t="shared" si="1"/>
        <v>8</v>
      </c>
      <c r="U25" s="183"/>
      <c r="V25" s="55"/>
      <c r="W25" s="56"/>
      <c r="X25" s="56"/>
      <c r="Y25" s="56"/>
      <c r="Z25" s="56"/>
      <c r="AA25" s="56"/>
      <c r="AB25" s="57"/>
      <c r="AC25" s="108"/>
    </row>
    <row r="26" spans="1:29" ht="18.75" thickBot="1">
      <c r="A26" s="84"/>
      <c r="B26" s="94" t="s">
        <v>54</v>
      </c>
      <c r="C26" s="95"/>
      <c r="D26" s="96" t="s">
        <v>28</v>
      </c>
      <c r="E26" s="69">
        <v>0</v>
      </c>
      <c r="F26" s="59">
        <v>0</v>
      </c>
      <c r="G26" s="69">
        <v>1</v>
      </c>
      <c r="H26" s="59">
        <v>1</v>
      </c>
      <c r="I26" s="69">
        <v>0</v>
      </c>
      <c r="J26" s="59">
        <v>0</v>
      </c>
      <c r="K26" s="69">
        <v>0</v>
      </c>
      <c r="L26" s="59">
        <v>1</v>
      </c>
      <c r="M26" s="69">
        <v>0</v>
      </c>
      <c r="N26" s="59">
        <v>0</v>
      </c>
      <c r="O26" s="70"/>
      <c r="P26" s="70"/>
      <c r="Q26" s="70"/>
      <c r="R26" s="70"/>
      <c r="S26" s="70"/>
      <c r="T26" s="71">
        <f t="shared" si="1"/>
        <v>3</v>
      </c>
      <c r="U26" s="183"/>
      <c r="V26" s="113">
        <v>0.4472222222222222</v>
      </c>
      <c r="W26" s="39" t="s">
        <v>3</v>
      </c>
      <c r="X26" s="40"/>
      <c r="Y26" s="40"/>
      <c r="Z26" s="41"/>
      <c r="AA26" s="41"/>
      <c r="AB26" s="42"/>
      <c r="AC26" s="109" t="str">
        <f>TEXT((V27-V26+0.00000000000001),"[hh].mm.ss")</f>
        <v>05.17.00</v>
      </c>
    </row>
    <row r="27" spans="1:29" ht="18.75" thickBot="1">
      <c r="A27" s="85"/>
      <c r="B27" s="97"/>
      <c r="C27" s="98"/>
      <c r="D27" s="101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/>
      <c r="M27" s="69"/>
      <c r="N27" s="69"/>
      <c r="O27" s="74"/>
      <c r="P27" s="74"/>
      <c r="Q27" s="74"/>
      <c r="R27" s="74"/>
      <c r="S27" s="74"/>
      <c r="T27" s="75">
        <f t="shared" si="1"/>
        <v>0</v>
      </c>
      <c r="U27" s="184"/>
      <c r="V27" s="113">
        <v>0.6673611111111111</v>
      </c>
      <c r="W27" s="44" t="s">
        <v>12</v>
      </c>
      <c r="X27" s="45"/>
      <c r="Y27" s="45"/>
      <c r="Z27" s="46"/>
      <c r="AA27" s="47"/>
      <c r="AB27" s="48"/>
      <c r="AC27" s="110" t="str">
        <f>TEXT(IF($E25="","",(IF($E26="",T25/(15-(COUNTIF($E25:$S25,""))),(IF($E27="",(T25+T26)/(30-(COUNTIF($E25:$S25,"")+COUNTIF($E26:$S26,""))),(T25+T26+T27)/(45-(COUNTIF($E25:$S25,"")+COUNTIF($E26:$S26,"")+COUNTIF($E27:$S27,"")))))))),"0,00")</f>
        <v>0,42</v>
      </c>
    </row>
    <row r="28" spans="1:29" ht="15.75" thickBot="1">
      <c r="A28" s="82">
        <v>46</v>
      </c>
      <c r="B28" s="91">
        <v>5</v>
      </c>
      <c r="C28" s="92"/>
      <c r="D28" s="93" t="s">
        <v>35</v>
      </c>
      <c r="E28" s="69">
        <v>0</v>
      </c>
      <c r="F28" s="59">
        <v>5</v>
      </c>
      <c r="G28" s="69">
        <v>5</v>
      </c>
      <c r="H28" s="59">
        <v>3</v>
      </c>
      <c r="I28" s="69">
        <v>0</v>
      </c>
      <c r="J28" s="59">
        <v>3</v>
      </c>
      <c r="K28" s="69">
        <v>1</v>
      </c>
      <c r="L28" s="59">
        <v>5</v>
      </c>
      <c r="M28" s="69">
        <v>0</v>
      </c>
      <c r="N28" s="59">
        <v>3</v>
      </c>
      <c r="O28" s="59"/>
      <c r="P28" s="59"/>
      <c r="Q28" s="59"/>
      <c r="R28" s="59"/>
      <c r="S28" s="59"/>
      <c r="T28" s="60">
        <f t="shared" si="1"/>
        <v>25</v>
      </c>
      <c r="U28" s="182" t="s">
        <v>113</v>
      </c>
      <c r="V28" s="61">
        <f>SUM(T28:T31)+IF(ISNUMBER(U28),U28,0)+IF(ISNUMBER(U30),U30,0)+IF(ISNUMBER(U31),U31,0)</f>
        <v>78</v>
      </c>
      <c r="W28" s="50">
        <f>COUNTIF($E28:$S28,0)+COUNTIF($E29:$S29,0)+COUNTIF($E30:$S30,0)+COUNTIF($E31:$S31,0)</f>
        <v>15</v>
      </c>
      <c r="X28" s="50">
        <f>COUNTIF($E28:$S28,1)+COUNTIF($E29:$S29,1)+COUNTIF($E30:$S30,1)+COUNTIF($E31:$S31,1)</f>
        <v>4</v>
      </c>
      <c r="Y28" s="50">
        <f>COUNTIF($E28:$S28,2)+COUNTIF($E29:$S29,2)+COUNTIF($E30:$S30,2)+COUNTIF($E31:$S31,2)</f>
        <v>1</v>
      </c>
      <c r="Z28" s="50">
        <f>COUNTIF($E28:$S28,3)+COUNTIF($E29:$S29,3)+COUNTIF($E30:$S30,3)+COUNTIF($E31:$S31,3)</f>
        <v>4</v>
      </c>
      <c r="AA28" s="50">
        <f>COUNTIF($E28:$S28,5)+COUNTIF($E29:$S29,5)+COUNTIF($E30:$S30,5)+COUNTIF($E31:$S31,5)</f>
        <v>12</v>
      </c>
      <c r="AB28" s="51">
        <f>COUNTIF($E28:$S28,"5*")+COUNTIF($E29:$S29,"5*")+COUNTIF($E30:$S30,"5*")</f>
        <v>0</v>
      </c>
      <c r="AC28" s="107">
        <f>COUNTIF($E28:$S28,20)+COUNTIF($E29:$S29,20)+COUNTIF($E30:$S30,20)</f>
        <v>0</v>
      </c>
    </row>
    <row r="29" spans="1:29" ht="15.75" thickBot="1">
      <c r="A29" s="83"/>
      <c r="B29" s="94"/>
      <c r="C29" s="95"/>
      <c r="D29" s="100"/>
      <c r="E29" s="69">
        <v>5</v>
      </c>
      <c r="F29" s="59">
        <v>5</v>
      </c>
      <c r="G29" s="69">
        <v>5</v>
      </c>
      <c r="H29" s="59">
        <v>5</v>
      </c>
      <c r="I29" s="69">
        <v>0</v>
      </c>
      <c r="J29" s="59">
        <v>1</v>
      </c>
      <c r="K29" s="69">
        <v>3</v>
      </c>
      <c r="L29" s="59">
        <v>5</v>
      </c>
      <c r="M29" s="69">
        <v>5</v>
      </c>
      <c r="N29" s="59">
        <v>5</v>
      </c>
      <c r="O29" s="53"/>
      <c r="P29" s="53"/>
      <c r="Q29" s="53"/>
      <c r="R29" s="53"/>
      <c r="S29" s="53"/>
      <c r="T29" s="54">
        <f t="shared" si="1"/>
        <v>39</v>
      </c>
      <c r="U29" s="183"/>
      <c r="V29" s="55"/>
      <c r="W29" s="56"/>
      <c r="X29" s="56"/>
      <c r="Y29" s="56"/>
      <c r="Z29" s="56"/>
      <c r="AA29" s="56"/>
      <c r="AB29" s="57"/>
      <c r="AC29" s="108"/>
    </row>
    <row r="30" spans="1:29" ht="18.75" thickBot="1">
      <c r="A30" s="84"/>
      <c r="B30" s="94" t="s">
        <v>65</v>
      </c>
      <c r="C30" s="95"/>
      <c r="D30" s="96" t="s">
        <v>34</v>
      </c>
      <c r="E30" s="69">
        <v>0</v>
      </c>
      <c r="F30" s="59">
        <v>0</v>
      </c>
      <c r="G30" s="69">
        <v>5</v>
      </c>
      <c r="H30" s="59">
        <v>1</v>
      </c>
      <c r="I30" s="69">
        <v>0</v>
      </c>
      <c r="J30" s="59">
        <v>5</v>
      </c>
      <c r="K30" s="69">
        <v>1</v>
      </c>
      <c r="L30" s="59">
        <v>2</v>
      </c>
      <c r="M30" s="69">
        <v>0</v>
      </c>
      <c r="N30" s="59">
        <v>0</v>
      </c>
      <c r="O30" s="70"/>
      <c r="P30" s="70"/>
      <c r="Q30" s="70"/>
      <c r="R30" s="70"/>
      <c r="S30" s="70"/>
      <c r="T30" s="71">
        <f t="shared" si="1"/>
        <v>14</v>
      </c>
      <c r="U30" s="183"/>
      <c r="V30" s="113">
        <v>0.4479166666666667</v>
      </c>
      <c r="W30" s="39" t="s">
        <v>3</v>
      </c>
      <c r="X30" s="40"/>
      <c r="Y30" s="40"/>
      <c r="Z30" s="41"/>
      <c r="AA30" s="41"/>
      <c r="AB30" s="42"/>
      <c r="AC30" s="109" t="str">
        <f>TEXT((V31-V30+0.00000000000001),"[hh].mm.ss")</f>
        <v>05.16.00</v>
      </c>
    </row>
    <row r="31" spans="1:29" ht="18.75" thickBot="1">
      <c r="A31" s="85"/>
      <c r="B31" s="97"/>
      <c r="C31" s="98"/>
      <c r="D31" s="101"/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/>
      <c r="L31" s="69"/>
      <c r="M31" s="69"/>
      <c r="N31" s="69"/>
      <c r="O31" s="74"/>
      <c r="P31" s="74"/>
      <c r="Q31" s="74"/>
      <c r="R31" s="74"/>
      <c r="S31" s="74"/>
      <c r="T31" s="75">
        <f t="shared" si="1"/>
        <v>0</v>
      </c>
      <c r="U31" s="184"/>
      <c r="V31" s="113">
        <v>0.6673611111111111</v>
      </c>
      <c r="W31" s="44" t="s">
        <v>12</v>
      </c>
      <c r="X31" s="45"/>
      <c r="Y31" s="45"/>
      <c r="Z31" s="46"/>
      <c r="AA31" s="47"/>
      <c r="AB31" s="48"/>
      <c r="AC31" s="110" t="str">
        <f>TEXT(IF($E29="","",(IF($E30="",T29/(15-(COUNTIF($E29:$S29,""))),(IF($E31="",(T29+T30)/(30-(COUNTIF($E29:$S29,"")+COUNTIF($E30:$S30,""))),(T29+T30+T31)/(45-(COUNTIF($E29:$S29,"")+COUNTIF($E30:$S30,"")+COUNTIF($E31:$S31,"")))))))),"0,00")</f>
        <v>2,04</v>
      </c>
    </row>
  </sheetData>
  <sheetProtection/>
  <mergeCells count="11">
    <mergeCell ref="D1:S1"/>
    <mergeCell ref="D2:S2"/>
    <mergeCell ref="A3:AB3"/>
    <mergeCell ref="A1:C1"/>
    <mergeCell ref="A2:C2"/>
    <mergeCell ref="U24:U27"/>
    <mergeCell ref="U8:U11"/>
    <mergeCell ref="U16:U19"/>
    <mergeCell ref="U12:U15"/>
    <mergeCell ref="U20:U23"/>
    <mergeCell ref="U28:U31"/>
  </mergeCells>
  <printOptions/>
  <pageMargins left="0.2362204724409449" right="0.2362204724409449" top="0.35433070866141736" bottom="0.15748031496062992" header="0.31496062992125984" footer="0.31496062992125984"/>
  <pageSetup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9">
      <selection activeCell="U36" sqref="U36:U39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93" t="s">
        <v>22</v>
      </c>
      <c r="B1" s="194"/>
      <c r="C1" s="195"/>
      <c r="D1" s="185" t="s">
        <v>30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76"/>
      <c r="U1" s="76"/>
      <c r="V1" s="76"/>
      <c r="W1" s="76"/>
      <c r="X1" s="76"/>
      <c r="Y1" s="76"/>
      <c r="Z1" s="76"/>
      <c r="AA1" s="76"/>
      <c r="AB1" s="76"/>
      <c r="AC1" s="2"/>
    </row>
    <row r="2" spans="1:29" ht="55.5" customHeight="1" thickBot="1">
      <c r="A2" s="196"/>
      <c r="B2" s="197"/>
      <c r="C2" s="198"/>
      <c r="D2" s="188" t="s">
        <v>19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77"/>
      <c r="U2" s="77"/>
      <c r="V2" s="77"/>
      <c r="W2" s="77"/>
      <c r="X2" s="77"/>
      <c r="Y2" s="77"/>
      <c r="Z2" s="77"/>
      <c r="AA2" s="77"/>
      <c r="AB2" s="78"/>
      <c r="AC2" s="79" t="s">
        <v>5</v>
      </c>
    </row>
    <row r="3" spans="1:29" ht="33">
      <c r="A3" s="191" t="s">
        <v>11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6">
        <v>1</v>
      </c>
    </row>
    <row r="4" spans="1:29" ht="15">
      <c r="A4" s="7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0"/>
      <c r="W4" s="11"/>
      <c r="X4" s="11"/>
      <c r="Y4" s="11"/>
      <c r="Z4" s="11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41392</v>
      </c>
      <c r="W5" s="20"/>
      <c r="X5" s="20"/>
      <c r="Y5" s="20"/>
      <c r="Z5" s="18"/>
      <c r="AA5" s="21"/>
      <c r="AB5" s="22"/>
      <c r="AC5" s="23"/>
    </row>
    <row r="6" spans="1:29" ht="15">
      <c r="A6" s="114" t="s">
        <v>15</v>
      </c>
      <c r="B6" s="63" t="s">
        <v>16</v>
      </c>
      <c r="C6" s="64"/>
      <c r="D6" s="65" t="s">
        <v>21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0</v>
      </c>
      <c r="U6" s="26"/>
      <c r="V6" s="27"/>
      <c r="W6" s="28" t="s">
        <v>10</v>
      </c>
      <c r="X6" s="29"/>
      <c r="Y6" s="29"/>
      <c r="Z6" s="30"/>
      <c r="AA6" s="30"/>
      <c r="AB6" s="30"/>
      <c r="AC6" s="31"/>
    </row>
    <row r="7" spans="1:29" ht="15.75" thickBot="1">
      <c r="A7" s="115" t="s">
        <v>4</v>
      </c>
      <c r="B7" s="102" t="s">
        <v>17</v>
      </c>
      <c r="C7" s="103"/>
      <c r="D7" s="104" t="s">
        <v>20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3" t="s">
        <v>8</v>
      </c>
      <c r="U7" s="33" t="s">
        <v>1</v>
      </c>
      <c r="V7" s="34" t="s">
        <v>9</v>
      </c>
      <c r="W7" s="35">
        <v>0</v>
      </c>
      <c r="X7" s="36">
        <v>1</v>
      </c>
      <c r="Y7" s="36">
        <v>2</v>
      </c>
      <c r="Z7" s="36">
        <v>3</v>
      </c>
      <c r="AA7" s="36">
        <v>5</v>
      </c>
      <c r="AB7" s="37" t="s">
        <v>2</v>
      </c>
      <c r="AC7" s="38">
        <v>20</v>
      </c>
    </row>
    <row r="8" spans="1:29" ht="15.75" thickBot="1">
      <c r="A8" s="116">
        <v>42</v>
      </c>
      <c r="B8" s="91">
        <v>50</v>
      </c>
      <c r="C8" s="92"/>
      <c r="D8" s="93" t="s">
        <v>24</v>
      </c>
      <c r="E8" s="69">
        <v>1</v>
      </c>
      <c r="F8" s="69">
        <v>0</v>
      </c>
      <c r="G8" s="69">
        <v>0</v>
      </c>
      <c r="H8" s="69">
        <v>1</v>
      </c>
      <c r="I8" s="69">
        <v>0</v>
      </c>
      <c r="J8" s="69">
        <v>0</v>
      </c>
      <c r="K8" s="69">
        <v>1</v>
      </c>
      <c r="L8" s="69">
        <v>0</v>
      </c>
      <c r="M8" s="69">
        <v>1</v>
      </c>
      <c r="N8" s="69">
        <v>1</v>
      </c>
      <c r="O8" s="59"/>
      <c r="P8" s="59"/>
      <c r="Q8" s="59"/>
      <c r="R8" s="59"/>
      <c r="S8" s="59"/>
      <c r="T8" s="60">
        <f aca="true" t="shared" si="0" ref="T8:T39">IF(E8="","",SUM(E8:S8)+(COUNTIF(E8:S8,"5*")*5))</f>
        <v>5</v>
      </c>
      <c r="U8" s="182" t="s">
        <v>25</v>
      </c>
      <c r="V8" s="61">
        <f>SUM(T8:T11)+IF(ISNUMBER(U8),U8,0)+IF(ISNUMBER(U10),U10,0)+IF(ISNUMBER(U11),U11,0)</f>
        <v>9</v>
      </c>
      <c r="W8" s="50">
        <f>COUNTIF($E8:$S8,0)+COUNTIF($E9:$S9,0)+COUNTIF($E10:$S10,0)+COUNTIF($E11:$S11,0)</f>
        <v>28</v>
      </c>
      <c r="X8" s="50">
        <f>COUNTIF($E8:$S8,1)+COUNTIF($E9:$S9,1)+COUNTIF($E10:$S10,1)+COUNTIF($E11:$S11,1)</f>
        <v>7</v>
      </c>
      <c r="Y8" s="50">
        <f>COUNTIF($E8:$S8,2)+COUNTIF($E9:$S9,2)+COUNTIF($E10:$S10,2)+COUNTIF($E11:$S11,2)</f>
        <v>1</v>
      </c>
      <c r="Z8" s="50">
        <f>COUNTIF($E8:$S8,3)+COUNTIF($E9:$S9,3)+COUNTIF($E10:$S10,3)+COUNTIF($E11:$S11,3)</f>
        <v>0</v>
      </c>
      <c r="AA8" s="50">
        <f>COUNTIF($E8:$S8,5)+COUNTIF($E9:$S9,5)+COUNTIF($E10:$S10,5)+COUNTIF($E11:$S11,5)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5.75" thickBot="1">
      <c r="A9" s="117"/>
      <c r="B9" s="94"/>
      <c r="C9" s="95"/>
      <c r="D9" s="96"/>
      <c r="E9" s="69">
        <v>1</v>
      </c>
      <c r="F9" s="69">
        <v>2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53"/>
      <c r="P9" s="53"/>
      <c r="Q9" s="53"/>
      <c r="R9" s="53"/>
      <c r="S9" s="53"/>
      <c r="T9" s="60">
        <f t="shared" si="0"/>
        <v>3</v>
      </c>
      <c r="U9" s="183"/>
      <c r="V9" s="55"/>
      <c r="W9" s="56"/>
      <c r="X9" s="56"/>
      <c r="Y9" s="56"/>
      <c r="Z9" s="56"/>
      <c r="AA9" s="56"/>
      <c r="AB9" s="57"/>
      <c r="AC9" s="58"/>
    </row>
    <row r="10" spans="1:29" ht="18.75" thickBot="1">
      <c r="A10" s="118"/>
      <c r="B10" s="94" t="s">
        <v>82</v>
      </c>
      <c r="C10" s="95"/>
      <c r="D10" s="96" t="s">
        <v>32</v>
      </c>
      <c r="E10" s="69">
        <v>0</v>
      </c>
      <c r="F10" s="69">
        <v>0</v>
      </c>
      <c r="G10" s="69">
        <v>1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/>
      <c r="P10" s="70"/>
      <c r="Q10" s="70"/>
      <c r="R10" s="70"/>
      <c r="S10" s="70"/>
      <c r="T10" s="60">
        <f t="shared" si="0"/>
        <v>1</v>
      </c>
      <c r="U10" s="183"/>
      <c r="V10" s="113">
        <v>0.4451388888888889</v>
      </c>
      <c r="W10" s="39" t="s">
        <v>3</v>
      </c>
      <c r="X10" s="40"/>
      <c r="Y10" s="40"/>
      <c r="Z10" s="41"/>
      <c r="AA10" s="41"/>
      <c r="AB10" s="42"/>
      <c r="AC10" s="43" t="str">
        <f>TEXT((V11-V10+0.00000000000001),"[hh].mm.ss")</f>
        <v>04.54.00</v>
      </c>
    </row>
    <row r="11" spans="1:29" ht="18.75" thickBot="1">
      <c r="A11" s="119"/>
      <c r="B11" s="97"/>
      <c r="C11" s="98"/>
      <c r="D11" s="99"/>
      <c r="E11" s="6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/>
      <c r="L11" s="59"/>
      <c r="M11" s="59"/>
      <c r="N11" s="59"/>
      <c r="O11" s="67"/>
      <c r="P11" s="67"/>
      <c r="Q11" s="67"/>
      <c r="R11" s="67"/>
      <c r="S11" s="67"/>
      <c r="T11" s="60">
        <f t="shared" si="0"/>
        <v>0</v>
      </c>
      <c r="U11" s="184"/>
      <c r="V11" s="113">
        <v>0.6493055555555556</v>
      </c>
      <c r="W11" s="44" t="s">
        <v>12</v>
      </c>
      <c r="X11" s="45"/>
      <c r="Y11" s="45"/>
      <c r="Z11" s="46"/>
      <c r="AA11" s="47"/>
      <c r="AB11" s="48"/>
      <c r="AC11" s="49" t="str">
        <f>TEXT(IF($E9="","",(IF($E10="",T9/(15-(COUNTIF($E9:$S9,""))),(IF($E11="",(T9+T10)/(30-(COUNTIF($E9:$S9,"")+COUNTIF($E10:$S10,""))),(T9+T10+T11)/(45-(COUNTIF($E9:$S9,"")+COUNTIF($E10:$S10,"")+COUNTIF($E11:$S11,"")))))))),"0,00")</f>
        <v>0,15</v>
      </c>
    </row>
    <row r="12" spans="1:29" ht="15.75" thickBot="1">
      <c r="A12" s="116">
        <v>44</v>
      </c>
      <c r="B12" s="91">
        <v>51</v>
      </c>
      <c r="C12" s="92"/>
      <c r="D12" s="93" t="s">
        <v>35</v>
      </c>
      <c r="E12" s="69">
        <v>5</v>
      </c>
      <c r="F12" s="69">
        <v>0</v>
      </c>
      <c r="G12" s="69">
        <v>5</v>
      </c>
      <c r="H12" s="69">
        <v>0</v>
      </c>
      <c r="I12" s="69">
        <v>2</v>
      </c>
      <c r="J12" s="69">
        <v>0</v>
      </c>
      <c r="K12" s="69">
        <v>0</v>
      </c>
      <c r="L12" s="69">
        <v>1</v>
      </c>
      <c r="M12" s="69">
        <v>3</v>
      </c>
      <c r="N12" s="69">
        <v>2</v>
      </c>
      <c r="O12" s="59"/>
      <c r="P12" s="59"/>
      <c r="Q12" s="59"/>
      <c r="R12" s="59"/>
      <c r="S12" s="59"/>
      <c r="T12" s="60">
        <f t="shared" si="0"/>
        <v>18</v>
      </c>
      <c r="U12" s="182" t="s">
        <v>26</v>
      </c>
      <c r="V12" s="61">
        <f>SUM(T12:T15)+IF(ISNUMBER(U12),U12,0)+IF(ISNUMBER(U14),U14,0)+IF(ISNUMBER(U15),U15,0)</f>
        <v>36</v>
      </c>
      <c r="W12" s="50">
        <f>COUNTIF($E12:$S12,0)+COUNTIF($E13:$S13,0)+COUNTIF($E14:$S14,0)+COUNTIF($E15:$S15,0)</f>
        <v>18</v>
      </c>
      <c r="X12" s="50">
        <f>COUNTIF($E12:$S12,1)+COUNTIF($E13:$S13,1)+COUNTIF($E14:$S14,1)+COUNTIF($E15:$S15,1)</f>
        <v>9</v>
      </c>
      <c r="Y12" s="50">
        <f>COUNTIF($E12:$S12,2)+COUNTIF($E13:$S13,2)+COUNTIF($E14:$S14,2)+COUNTIF($E15:$S15,2)</f>
        <v>4</v>
      </c>
      <c r="Z12" s="50">
        <f>COUNTIF($E12:$S12,3)+COUNTIF($E13:$S13,3)+COUNTIF($E14:$S14,3)+COUNTIF($E15:$S15,3)</f>
        <v>3</v>
      </c>
      <c r="AA12" s="50">
        <f>COUNTIF($E12:$S12,5)+COUNTIF($E13:$S13,5)+COUNTIF($E14:$S14,5)+COUNTIF($E15:$S15,5)</f>
        <v>2</v>
      </c>
      <c r="AB12" s="51">
        <f>COUNTIF($E12:$S12,"5*")+COUNTIF($E13:$S13,"5*")+COUNTIF($E14:$S14,"5*")</f>
        <v>0</v>
      </c>
      <c r="AC12" s="52">
        <f>COUNTIF($E12:$S12,20)+COUNTIF($E13:$S13,20)+COUNTIF($E14:$S14,20)</f>
        <v>0</v>
      </c>
    </row>
    <row r="13" spans="1:29" ht="15.75" thickBot="1">
      <c r="A13" s="117"/>
      <c r="B13" s="94"/>
      <c r="C13" s="95"/>
      <c r="D13" s="96"/>
      <c r="E13" s="69">
        <v>1</v>
      </c>
      <c r="F13" s="69">
        <v>0</v>
      </c>
      <c r="G13" s="69">
        <v>1</v>
      </c>
      <c r="H13" s="69">
        <v>1</v>
      </c>
      <c r="I13" s="69">
        <v>0</v>
      </c>
      <c r="J13" s="69">
        <v>1</v>
      </c>
      <c r="K13" s="69">
        <v>0</v>
      </c>
      <c r="L13" s="69">
        <v>2</v>
      </c>
      <c r="M13" s="69">
        <v>1</v>
      </c>
      <c r="N13" s="69">
        <v>3</v>
      </c>
      <c r="O13" s="53"/>
      <c r="P13" s="53"/>
      <c r="Q13" s="53"/>
      <c r="R13" s="53"/>
      <c r="S13" s="53"/>
      <c r="T13" s="60">
        <f t="shared" si="0"/>
        <v>10</v>
      </c>
      <c r="U13" s="183"/>
      <c r="V13" s="55"/>
      <c r="W13" s="56"/>
      <c r="X13" s="56"/>
      <c r="Y13" s="56"/>
      <c r="Z13" s="56"/>
      <c r="AA13" s="56"/>
      <c r="AB13" s="57"/>
      <c r="AC13" s="58"/>
    </row>
    <row r="14" spans="1:29" ht="18.75" thickBot="1">
      <c r="A14" s="118"/>
      <c r="B14" s="94" t="s">
        <v>95</v>
      </c>
      <c r="C14" s="95"/>
      <c r="D14" s="96" t="s">
        <v>32</v>
      </c>
      <c r="E14" s="69">
        <v>0</v>
      </c>
      <c r="F14" s="69">
        <v>0</v>
      </c>
      <c r="G14" s="69">
        <v>1</v>
      </c>
      <c r="H14" s="69">
        <v>1</v>
      </c>
      <c r="I14" s="69">
        <v>0</v>
      </c>
      <c r="J14" s="69">
        <v>2</v>
      </c>
      <c r="K14" s="69">
        <v>0</v>
      </c>
      <c r="L14" s="69">
        <v>3</v>
      </c>
      <c r="M14" s="69">
        <v>1</v>
      </c>
      <c r="N14" s="69">
        <v>0</v>
      </c>
      <c r="O14" s="70"/>
      <c r="P14" s="70"/>
      <c r="Q14" s="70"/>
      <c r="R14" s="70"/>
      <c r="S14" s="70"/>
      <c r="T14" s="60">
        <f t="shared" si="0"/>
        <v>8</v>
      </c>
      <c r="U14" s="183"/>
      <c r="V14" s="113">
        <v>0.4465277777777778</v>
      </c>
      <c r="W14" s="39" t="s">
        <v>3</v>
      </c>
      <c r="X14" s="40"/>
      <c r="Y14" s="40"/>
      <c r="Z14" s="41"/>
      <c r="AA14" s="41"/>
      <c r="AB14" s="42"/>
      <c r="AC14" s="43" t="str">
        <f>TEXT((V15-V14+0.00000000000001),"[hh].mm.ss")</f>
        <v>04.32.00</v>
      </c>
    </row>
    <row r="15" spans="1:29" ht="18.75" thickBot="1">
      <c r="A15" s="119"/>
      <c r="B15" s="97"/>
      <c r="C15" s="98"/>
      <c r="D15" s="99"/>
      <c r="E15" s="6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/>
      <c r="L15" s="59"/>
      <c r="M15" s="59"/>
      <c r="N15" s="59"/>
      <c r="O15" s="67"/>
      <c r="P15" s="67"/>
      <c r="Q15" s="67"/>
      <c r="R15" s="67"/>
      <c r="S15" s="67"/>
      <c r="T15" s="60">
        <f t="shared" si="0"/>
        <v>0</v>
      </c>
      <c r="U15" s="184"/>
      <c r="V15" s="113">
        <v>0.6354166666666666</v>
      </c>
      <c r="W15" s="44" t="s">
        <v>12</v>
      </c>
      <c r="X15" s="45"/>
      <c r="Y15" s="45"/>
      <c r="Z15" s="46"/>
      <c r="AA15" s="47"/>
      <c r="AB15" s="48"/>
      <c r="AC15" s="49" t="str">
        <f>TEXT(IF($E13="","",(IF($E14="",T13/(15-(COUNTIF($E13:$S13,""))),(IF($E15="",(T13+T14)/(30-(COUNTIF($E13:$S13,"")+COUNTIF($E14:$S14,""))),(T13+T14+T15)/(45-(COUNTIF($E13:$S13,"")+COUNTIF($E14:$S14,"")+COUNTIF($E15:$S15,"")))))))),"0,00")</f>
        <v>0,69</v>
      </c>
    </row>
    <row r="16" spans="1:29" ht="15.75" thickBot="1">
      <c r="A16" s="116">
        <v>40</v>
      </c>
      <c r="B16" s="91">
        <v>53</v>
      </c>
      <c r="C16" s="92"/>
      <c r="D16" s="93" t="s">
        <v>35</v>
      </c>
      <c r="E16" s="69">
        <v>2</v>
      </c>
      <c r="F16" s="69">
        <v>0</v>
      </c>
      <c r="G16" s="69">
        <v>1</v>
      </c>
      <c r="H16" s="69">
        <v>5</v>
      </c>
      <c r="I16" s="69">
        <v>2</v>
      </c>
      <c r="J16" s="69">
        <v>1</v>
      </c>
      <c r="K16" s="69">
        <v>0</v>
      </c>
      <c r="L16" s="69">
        <v>2</v>
      </c>
      <c r="M16" s="69">
        <v>1</v>
      </c>
      <c r="N16" s="69">
        <v>3</v>
      </c>
      <c r="O16" s="59"/>
      <c r="P16" s="59"/>
      <c r="Q16" s="59"/>
      <c r="R16" s="59"/>
      <c r="S16" s="59"/>
      <c r="T16" s="60">
        <f aca="true" t="shared" si="1" ref="T16:T23">IF(E16="","",SUM(E16:S16)+(COUNTIF(E16:S16,"5*")*5))</f>
        <v>17</v>
      </c>
      <c r="U16" s="182" t="s">
        <v>27</v>
      </c>
      <c r="V16" s="61">
        <f>SUM(T16:T19)+IF(ISNUMBER(U16),U16,0)+IF(ISNUMBER(U18),U18,0)+IF(ISNUMBER(U19),U19,0)</f>
        <v>49</v>
      </c>
      <c r="W16" s="50">
        <f>COUNTIF($E16:$S16,0)+COUNTIF($E17:$S17,0)+COUNTIF($E18:$S18,0)+COUNTIF($E19:$S19,0)</f>
        <v>12</v>
      </c>
      <c r="X16" s="50">
        <f>COUNTIF($E16:$S16,1)+COUNTIF($E17:$S17,1)+COUNTIF($E18:$S18,1)+COUNTIF($E19:$S19,1)</f>
        <v>12</v>
      </c>
      <c r="Y16" s="50">
        <f>COUNTIF($E16:$S16,2)+COUNTIF($E17:$S17,2)+COUNTIF($E18:$S18,2)+COUNTIF($E19:$S19,2)</f>
        <v>5</v>
      </c>
      <c r="Z16" s="50">
        <f>COUNTIF($E16:$S16,3)+COUNTIF($E17:$S17,3)+COUNTIF($E18:$S18,3)+COUNTIF($E19:$S19,3)</f>
        <v>4</v>
      </c>
      <c r="AA16" s="50">
        <f>COUNTIF($E16:$S16,5)+COUNTIF($E17:$S17,5)+COUNTIF($E18:$S18,5)+COUNTIF($E19:$S19,5)</f>
        <v>3</v>
      </c>
      <c r="AB16" s="51">
        <f>COUNTIF($E16:$S16,"5*")+COUNTIF($E17:$S17,"5*")+COUNTIF($E18:$S18,"5*")</f>
        <v>0</v>
      </c>
      <c r="AC16" s="52">
        <f>COUNTIF($E16:$S16,20)+COUNTIF($E17:$S17,20)+COUNTIF($E18:$S18,20)</f>
        <v>0</v>
      </c>
    </row>
    <row r="17" spans="1:29" ht="15.75" thickBot="1">
      <c r="A17" s="117"/>
      <c r="B17" s="94"/>
      <c r="C17" s="95"/>
      <c r="D17" s="96"/>
      <c r="E17" s="69">
        <v>1</v>
      </c>
      <c r="F17" s="69">
        <v>1</v>
      </c>
      <c r="G17" s="69">
        <v>1</v>
      </c>
      <c r="H17" s="69">
        <v>5</v>
      </c>
      <c r="I17" s="69">
        <v>2</v>
      </c>
      <c r="J17" s="69">
        <v>0</v>
      </c>
      <c r="K17" s="69">
        <v>2</v>
      </c>
      <c r="L17" s="69">
        <v>3</v>
      </c>
      <c r="M17" s="69">
        <v>3</v>
      </c>
      <c r="N17" s="69">
        <v>3</v>
      </c>
      <c r="O17" s="53"/>
      <c r="P17" s="53"/>
      <c r="Q17" s="53"/>
      <c r="R17" s="53"/>
      <c r="S17" s="53"/>
      <c r="T17" s="60">
        <f t="shared" si="1"/>
        <v>21</v>
      </c>
      <c r="U17" s="183"/>
      <c r="V17" s="55"/>
      <c r="W17" s="56"/>
      <c r="X17" s="56"/>
      <c r="Y17" s="56"/>
      <c r="Z17" s="56"/>
      <c r="AA17" s="56"/>
      <c r="AB17" s="57"/>
      <c r="AC17" s="58"/>
    </row>
    <row r="18" spans="1:29" ht="18.75" thickBot="1">
      <c r="A18" s="118"/>
      <c r="B18" s="94" t="s">
        <v>77</v>
      </c>
      <c r="C18" s="95"/>
      <c r="D18" s="96" t="s">
        <v>67</v>
      </c>
      <c r="E18" s="69">
        <v>1</v>
      </c>
      <c r="F18" s="69">
        <v>0</v>
      </c>
      <c r="G18" s="69">
        <v>0</v>
      </c>
      <c r="H18" s="69">
        <v>0</v>
      </c>
      <c r="I18" s="69">
        <v>5</v>
      </c>
      <c r="J18" s="69">
        <v>1</v>
      </c>
      <c r="K18" s="69">
        <v>1</v>
      </c>
      <c r="L18" s="69">
        <v>1</v>
      </c>
      <c r="M18" s="69">
        <v>1</v>
      </c>
      <c r="N18" s="69">
        <v>1</v>
      </c>
      <c r="O18" s="70"/>
      <c r="P18" s="70"/>
      <c r="Q18" s="70"/>
      <c r="R18" s="70"/>
      <c r="S18" s="70"/>
      <c r="T18" s="60">
        <f t="shared" si="1"/>
        <v>11</v>
      </c>
      <c r="U18" s="183"/>
      <c r="V18" s="113">
        <v>0.44375000000000003</v>
      </c>
      <c r="W18" s="39" t="s">
        <v>3</v>
      </c>
      <c r="X18" s="40"/>
      <c r="Y18" s="40"/>
      <c r="Z18" s="41"/>
      <c r="AA18" s="41"/>
      <c r="AB18" s="42"/>
      <c r="AC18" s="43" t="str">
        <f>TEXT((V19-V18+0.00000000000001),"[hh].mm.ss")</f>
        <v>04.58.00</v>
      </c>
    </row>
    <row r="19" spans="1:29" ht="18.75" thickBot="1">
      <c r="A19" s="119"/>
      <c r="B19" s="97"/>
      <c r="C19" s="98"/>
      <c r="D19" s="99"/>
      <c r="E19" s="6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/>
      <c r="L19" s="59"/>
      <c r="M19" s="59"/>
      <c r="N19" s="59"/>
      <c r="O19" s="67"/>
      <c r="P19" s="67"/>
      <c r="Q19" s="67"/>
      <c r="R19" s="67"/>
      <c r="S19" s="67"/>
      <c r="T19" s="60">
        <f t="shared" si="1"/>
        <v>0</v>
      </c>
      <c r="U19" s="184"/>
      <c r="V19" s="113">
        <v>0.6506944444444445</v>
      </c>
      <c r="W19" s="44" t="s">
        <v>12</v>
      </c>
      <c r="X19" s="45"/>
      <c r="Y19" s="45"/>
      <c r="Z19" s="46"/>
      <c r="AA19" s="47"/>
      <c r="AB19" s="48"/>
      <c r="AC19" s="49" t="str">
        <f>TEXT(IF($E17="","",(IF($E18="",T17/(15-(COUNTIF($E17:$S17,""))),(IF($E19="",(T17+T18)/(30-(COUNTIF($E17:$S17,"")+COUNTIF($E18:$S18,""))),(T17+T18+T19)/(45-(COUNTIF($E17:$S17,"")+COUNTIF($E18:$S18,"")+COUNTIF($E19:$S19,"")))))))),"0,00")</f>
        <v>1,23</v>
      </c>
    </row>
    <row r="20" spans="1:29" ht="15.75" thickBot="1">
      <c r="A20" s="116">
        <v>38</v>
      </c>
      <c r="B20" s="91">
        <v>59</v>
      </c>
      <c r="C20" s="92"/>
      <c r="D20" s="93" t="s">
        <v>35</v>
      </c>
      <c r="E20" s="69">
        <v>0</v>
      </c>
      <c r="F20" s="69">
        <v>0</v>
      </c>
      <c r="G20" s="69">
        <v>1</v>
      </c>
      <c r="H20" s="69">
        <v>1</v>
      </c>
      <c r="I20" s="69">
        <v>1</v>
      </c>
      <c r="J20" s="69">
        <v>1</v>
      </c>
      <c r="K20" s="69">
        <v>0</v>
      </c>
      <c r="L20" s="69">
        <v>5</v>
      </c>
      <c r="M20" s="69">
        <v>5</v>
      </c>
      <c r="N20" s="69">
        <v>1</v>
      </c>
      <c r="O20" s="59"/>
      <c r="P20" s="59"/>
      <c r="Q20" s="59"/>
      <c r="R20" s="59"/>
      <c r="S20" s="59"/>
      <c r="T20" s="60">
        <f t="shared" si="1"/>
        <v>15</v>
      </c>
      <c r="U20" s="182" t="s">
        <v>111</v>
      </c>
      <c r="V20" s="61">
        <f>SUM(T20:T23)+IF(ISNUMBER(U20),U20,0)+IF(ISNUMBER(U22),U22,0)+IF(ISNUMBER(U23),U23,0)</f>
        <v>55</v>
      </c>
      <c r="W20" s="50">
        <f>COUNTIF($E20:$S20,0)+COUNTIF($E21:$S21,0)+COUNTIF($E22:$S22,0)+COUNTIF($E23:$S23,0)</f>
        <v>14</v>
      </c>
      <c r="X20" s="50">
        <f>COUNTIF($E20:$S20,1)+COUNTIF($E21:$S21,1)+COUNTIF($E22:$S22,1)+COUNTIF($E23:$S23,1)</f>
        <v>8</v>
      </c>
      <c r="Y20" s="50">
        <f>COUNTIF($E20:$S20,2)+COUNTIF($E21:$S21,2)+COUNTIF($E22:$S22,2)+COUNTIF($E23:$S23,2)</f>
        <v>3</v>
      </c>
      <c r="Z20" s="50">
        <f>COUNTIF($E20:$S20,3)+COUNTIF($E21:$S21,3)+COUNTIF($E22:$S22,3)+COUNTIF($E23:$S23,3)</f>
        <v>7</v>
      </c>
      <c r="AA20" s="50">
        <f>COUNTIF($E20:$S20,5)+COUNTIF($E21:$S21,5)+COUNTIF($E22:$S22,5)+COUNTIF($E23:$S23,5)</f>
        <v>4</v>
      </c>
      <c r="AB20" s="51">
        <f>COUNTIF($E20:$S20,"5*")+COUNTIF($E21:$S21,"5*")+COUNTIF($E22:$S22,"5*")</f>
        <v>0</v>
      </c>
      <c r="AC20" s="107">
        <f>COUNTIF($E20:$S20,20)+COUNTIF($E21:$S21,20)+COUNTIF($E22:$S22,20)</f>
        <v>0</v>
      </c>
    </row>
    <row r="21" spans="1:29" ht="15.75" thickBot="1">
      <c r="A21" s="117"/>
      <c r="B21" s="94"/>
      <c r="C21" s="95"/>
      <c r="D21" s="96"/>
      <c r="E21" s="69">
        <v>2</v>
      </c>
      <c r="F21" s="69">
        <v>0</v>
      </c>
      <c r="G21" s="69">
        <v>2</v>
      </c>
      <c r="H21" s="69">
        <v>5</v>
      </c>
      <c r="I21" s="69">
        <v>0</v>
      </c>
      <c r="J21" s="69">
        <v>0</v>
      </c>
      <c r="K21" s="69">
        <v>3</v>
      </c>
      <c r="L21" s="69">
        <v>3</v>
      </c>
      <c r="M21" s="69">
        <v>1</v>
      </c>
      <c r="N21" s="69">
        <v>3</v>
      </c>
      <c r="O21" s="53"/>
      <c r="P21" s="53"/>
      <c r="Q21" s="53"/>
      <c r="R21" s="53"/>
      <c r="S21" s="53"/>
      <c r="T21" s="60">
        <f t="shared" si="1"/>
        <v>19</v>
      </c>
      <c r="U21" s="183"/>
      <c r="V21" s="55"/>
      <c r="W21" s="56"/>
      <c r="X21" s="56"/>
      <c r="Y21" s="56"/>
      <c r="Z21" s="56"/>
      <c r="AA21" s="56"/>
      <c r="AB21" s="57"/>
      <c r="AC21" s="108"/>
    </row>
    <row r="22" spans="1:29" ht="18.75" thickBot="1">
      <c r="A22" s="118"/>
      <c r="B22" s="94" t="s">
        <v>70</v>
      </c>
      <c r="C22" s="95"/>
      <c r="D22" s="96" t="s">
        <v>71</v>
      </c>
      <c r="E22" s="69">
        <v>1</v>
      </c>
      <c r="F22" s="69">
        <v>1</v>
      </c>
      <c r="G22" s="69">
        <v>2</v>
      </c>
      <c r="H22" s="69">
        <v>5</v>
      </c>
      <c r="I22" s="69">
        <v>3</v>
      </c>
      <c r="J22" s="69">
        <v>0</v>
      </c>
      <c r="K22" s="69">
        <v>0</v>
      </c>
      <c r="L22" s="69">
        <v>3</v>
      </c>
      <c r="M22" s="69">
        <v>3</v>
      </c>
      <c r="N22" s="69">
        <v>3</v>
      </c>
      <c r="O22" s="70"/>
      <c r="P22" s="70"/>
      <c r="Q22" s="70"/>
      <c r="R22" s="70"/>
      <c r="S22" s="70"/>
      <c r="T22" s="60">
        <f t="shared" si="1"/>
        <v>21</v>
      </c>
      <c r="U22" s="183"/>
      <c r="V22" s="113">
        <v>0.44236111111111115</v>
      </c>
      <c r="W22" s="39" t="s">
        <v>3</v>
      </c>
      <c r="X22" s="40"/>
      <c r="Y22" s="40"/>
      <c r="Z22" s="41"/>
      <c r="AA22" s="41"/>
      <c r="AB22" s="42"/>
      <c r="AC22" s="109" t="str">
        <f>TEXT((V23-V22+0.00000000000001),"[hh].mm.ss")</f>
        <v>05.23.00</v>
      </c>
    </row>
    <row r="23" spans="1:29" ht="18.75" thickBot="1">
      <c r="A23" s="119"/>
      <c r="B23" s="97"/>
      <c r="C23" s="98"/>
      <c r="D23" s="99"/>
      <c r="E23" s="6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/>
      <c r="L23" s="59"/>
      <c r="M23" s="59"/>
      <c r="N23" s="59"/>
      <c r="O23" s="74"/>
      <c r="P23" s="74"/>
      <c r="Q23" s="74"/>
      <c r="R23" s="74"/>
      <c r="S23" s="74"/>
      <c r="T23" s="60">
        <f t="shared" si="1"/>
        <v>0</v>
      </c>
      <c r="U23" s="184"/>
      <c r="V23" s="113">
        <v>0.6666666666666666</v>
      </c>
      <c r="W23" s="44" t="s">
        <v>12</v>
      </c>
      <c r="X23" s="45"/>
      <c r="Y23" s="45"/>
      <c r="Z23" s="46"/>
      <c r="AA23" s="47"/>
      <c r="AB23" s="48"/>
      <c r="AC23" s="110" t="str">
        <f>TEXT(IF($E21="","",(IF($E22="",T21/(15-(COUNTIF($E21:$S21,""))),(IF($E23="",(T21+T22)/(30-(COUNTIF($E21:$S21,"")+COUNTIF($E22:$S22,""))),(T21+T22+T23)/(45-(COUNTIF($E21:$S21,"")+COUNTIF($E22:$S22,"")+COUNTIF($E23:$S23,"")))))))),"0,00")</f>
        <v>1,54</v>
      </c>
    </row>
    <row r="24" spans="1:29" ht="15.75" thickBot="1">
      <c r="A24" s="116">
        <v>43</v>
      </c>
      <c r="B24" s="91">
        <v>58</v>
      </c>
      <c r="C24" s="92"/>
      <c r="D24" s="93" t="s">
        <v>24</v>
      </c>
      <c r="E24" s="69">
        <v>5</v>
      </c>
      <c r="F24" s="69">
        <v>3</v>
      </c>
      <c r="G24" s="69">
        <v>1</v>
      </c>
      <c r="H24" s="69">
        <v>5</v>
      </c>
      <c r="I24" s="69">
        <v>1</v>
      </c>
      <c r="J24" s="69">
        <v>1</v>
      </c>
      <c r="K24" s="69">
        <v>1</v>
      </c>
      <c r="L24" s="69">
        <v>1</v>
      </c>
      <c r="M24" s="69">
        <v>2</v>
      </c>
      <c r="N24" s="69">
        <v>3</v>
      </c>
      <c r="O24" s="59"/>
      <c r="P24" s="59"/>
      <c r="Q24" s="59"/>
      <c r="R24" s="59"/>
      <c r="S24" s="59"/>
      <c r="T24" s="60">
        <f t="shared" si="0"/>
        <v>23</v>
      </c>
      <c r="U24" s="182" t="s">
        <v>112</v>
      </c>
      <c r="V24" s="61">
        <f>SUM(T24:T27)+IF(ISNUMBER(U24),U24,0)+IF(ISNUMBER(U26),U26,0)+IF(ISNUMBER(U27),U27,0)</f>
        <v>62</v>
      </c>
      <c r="W24" s="50">
        <f>COUNTIF($E24:$S24,0)+COUNTIF($E25:$S25,0)+COUNTIF($E26:$S26,0)+COUNTIF($E27:$S27,0)</f>
        <v>10</v>
      </c>
      <c r="X24" s="50">
        <f>COUNTIF($E24:$S24,1)+COUNTIF($E25:$S25,1)+COUNTIF($E26:$S26,1)+COUNTIF($E27:$S27,1)</f>
        <v>12</v>
      </c>
      <c r="Y24" s="50">
        <f>COUNTIF($E24:$S24,2)+COUNTIF($E25:$S25,2)+COUNTIF($E26:$S26,2)+COUNTIF($E27:$S27,2)</f>
        <v>4</v>
      </c>
      <c r="Z24" s="50">
        <f>COUNTIF($E24:$S24,3)+COUNTIF($E25:$S25,3)+COUNTIF($E26:$S26,3)+COUNTIF($E27:$S27,3)</f>
        <v>4</v>
      </c>
      <c r="AA24" s="50">
        <f>COUNTIF($E24:$S24,5)+COUNTIF($E25:$S25,5)+COUNTIF($E26:$S26,5)+COUNTIF($E27:$S27,5)</f>
        <v>6</v>
      </c>
      <c r="AB24" s="51">
        <f>COUNTIF($E24:$S24,"5*")+COUNTIF($E25:$S25,"5*")+COUNTIF($E26:$S26,"5*")</f>
        <v>0</v>
      </c>
      <c r="AC24" s="52">
        <f>COUNTIF($E24:$S24,20)+COUNTIF($E25:$S25,20)+COUNTIF($E26:$S26,20)</f>
        <v>0</v>
      </c>
    </row>
    <row r="25" spans="1:29" ht="15.75" thickBot="1">
      <c r="A25" s="117"/>
      <c r="B25" s="94"/>
      <c r="C25" s="95"/>
      <c r="D25" s="96"/>
      <c r="E25" s="69">
        <v>3</v>
      </c>
      <c r="F25" s="69">
        <v>0</v>
      </c>
      <c r="G25" s="69">
        <v>5</v>
      </c>
      <c r="H25" s="69">
        <v>1</v>
      </c>
      <c r="I25" s="69">
        <v>5</v>
      </c>
      <c r="J25" s="69">
        <v>1</v>
      </c>
      <c r="K25" s="69">
        <v>1</v>
      </c>
      <c r="L25" s="69">
        <v>2</v>
      </c>
      <c r="M25" s="69">
        <v>1</v>
      </c>
      <c r="N25" s="69">
        <v>2</v>
      </c>
      <c r="O25" s="53"/>
      <c r="P25" s="53"/>
      <c r="Q25" s="53"/>
      <c r="R25" s="53"/>
      <c r="S25" s="53"/>
      <c r="T25" s="60">
        <f t="shared" si="0"/>
        <v>21</v>
      </c>
      <c r="U25" s="183"/>
      <c r="V25" s="55"/>
      <c r="W25" s="56"/>
      <c r="X25" s="56"/>
      <c r="Y25" s="56"/>
      <c r="Z25" s="56"/>
      <c r="AA25" s="56"/>
      <c r="AB25" s="57"/>
      <c r="AC25" s="58"/>
    </row>
    <row r="26" spans="1:29" ht="18.75" thickBot="1">
      <c r="A26" s="118"/>
      <c r="B26" s="94" t="s">
        <v>87</v>
      </c>
      <c r="C26" s="95"/>
      <c r="D26" s="96" t="s">
        <v>34</v>
      </c>
      <c r="E26" s="69">
        <v>5</v>
      </c>
      <c r="F26" s="69">
        <v>3</v>
      </c>
      <c r="G26" s="69">
        <v>1</v>
      </c>
      <c r="H26" s="69">
        <v>0</v>
      </c>
      <c r="I26" s="69">
        <v>5</v>
      </c>
      <c r="J26" s="69">
        <v>0</v>
      </c>
      <c r="K26" s="69">
        <v>0</v>
      </c>
      <c r="L26" s="69">
        <v>1</v>
      </c>
      <c r="M26" s="69">
        <v>1</v>
      </c>
      <c r="N26" s="69">
        <v>2</v>
      </c>
      <c r="O26" s="70"/>
      <c r="P26" s="70"/>
      <c r="Q26" s="70"/>
      <c r="R26" s="70"/>
      <c r="S26" s="70"/>
      <c r="T26" s="60">
        <f t="shared" si="0"/>
        <v>18</v>
      </c>
      <c r="U26" s="183"/>
      <c r="V26" s="113">
        <v>0.4458333333333333</v>
      </c>
      <c r="W26" s="39" t="s">
        <v>3</v>
      </c>
      <c r="X26" s="40"/>
      <c r="Y26" s="40"/>
      <c r="Z26" s="41"/>
      <c r="AA26" s="41"/>
      <c r="AB26" s="42"/>
      <c r="AC26" s="43" t="str">
        <f>TEXT((V27-V26+0.00000000000001),"[hh].mm.ss")</f>
        <v>04.12.00</v>
      </c>
    </row>
    <row r="27" spans="1:29" ht="18.75" thickBot="1">
      <c r="A27" s="119"/>
      <c r="B27" s="97"/>
      <c r="C27" s="98"/>
      <c r="D27" s="99"/>
      <c r="E27" s="6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/>
      <c r="L27" s="59"/>
      <c r="M27" s="59"/>
      <c r="N27" s="59"/>
      <c r="O27" s="67"/>
      <c r="P27" s="67"/>
      <c r="Q27" s="67"/>
      <c r="R27" s="67"/>
      <c r="S27" s="67"/>
      <c r="T27" s="60">
        <f t="shared" si="0"/>
        <v>0</v>
      </c>
      <c r="U27" s="184"/>
      <c r="V27" s="113">
        <v>0.6208333333333333</v>
      </c>
      <c r="W27" s="44" t="s">
        <v>12</v>
      </c>
      <c r="X27" s="45"/>
      <c r="Y27" s="45"/>
      <c r="Z27" s="46"/>
      <c r="AA27" s="47"/>
      <c r="AB27" s="48"/>
      <c r="AC27" s="49" t="str">
        <f>TEXT(IF($E25="","",(IF($E26="",T25/(15-(COUNTIF($E25:$S25,""))),(IF($E27="",(T25+T26)/(30-(COUNTIF($E25:$S25,"")+COUNTIF($E26:$S26,""))),(T25+T26+T27)/(45-(COUNTIF($E25:$S25,"")+COUNTIF($E26:$S26,"")+COUNTIF($E27:$S27,"")))))))),"0,00")</f>
        <v>1,50</v>
      </c>
    </row>
    <row r="28" spans="1:29" ht="15.75" thickBot="1">
      <c r="A28" s="116">
        <v>41</v>
      </c>
      <c r="B28" s="91">
        <v>52</v>
      </c>
      <c r="C28" s="92"/>
      <c r="D28" s="93" t="s">
        <v>52</v>
      </c>
      <c r="E28" s="69">
        <v>3</v>
      </c>
      <c r="F28" s="69">
        <v>3</v>
      </c>
      <c r="G28" s="69">
        <v>2</v>
      </c>
      <c r="H28" s="69">
        <v>1</v>
      </c>
      <c r="I28" s="69">
        <v>5</v>
      </c>
      <c r="J28" s="69">
        <v>3</v>
      </c>
      <c r="K28" s="69">
        <v>1</v>
      </c>
      <c r="L28" s="69">
        <v>5</v>
      </c>
      <c r="M28" s="69">
        <v>3</v>
      </c>
      <c r="N28" s="69">
        <v>3</v>
      </c>
      <c r="O28" s="59"/>
      <c r="P28" s="59"/>
      <c r="Q28" s="59"/>
      <c r="R28" s="59"/>
      <c r="S28" s="59"/>
      <c r="T28" s="60">
        <f t="shared" si="0"/>
        <v>29</v>
      </c>
      <c r="U28" s="182" t="s">
        <v>113</v>
      </c>
      <c r="V28" s="61">
        <f>SUM(T28:T31)+IF(ISNUMBER(U28),U28,0)+IF(ISNUMBER(U30),U30,0)+IF(ISNUMBER(U31),U31,0)</f>
        <v>85</v>
      </c>
      <c r="W28" s="50">
        <f>COUNTIF($E28:$S28,0)+COUNTIF($E29:$S29,0)+COUNTIF($E30:$S30,0)+COUNTIF($E31:$S31,0)</f>
        <v>7</v>
      </c>
      <c r="X28" s="50">
        <f>COUNTIF($E28:$S28,1)+COUNTIF($E29:$S29,1)+COUNTIF($E30:$S30,1)+COUNTIF($E31:$S31,1)</f>
        <v>5</v>
      </c>
      <c r="Y28" s="50">
        <f>COUNTIF($E28:$S28,2)+COUNTIF($E29:$S29,2)+COUNTIF($E30:$S30,2)+COUNTIF($E31:$S31,2)</f>
        <v>4</v>
      </c>
      <c r="Z28" s="50">
        <f>COUNTIF($E28:$S28,3)+COUNTIF($E29:$S29,3)+COUNTIF($E30:$S30,3)+COUNTIF($E31:$S31,3)</f>
        <v>14</v>
      </c>
      <c r="AA28" s="50">
        <f>COUNTIF($E28:$S28,5)+COUNTIF($E29:$S29,5)+COUNTIF($E30:$S30,5)+COUNTIF($E31:$S31,5)</f>
        <v>6</v>
      </c>
      <c r="AB28" s="51">
        <f>COUNTIF($E28:$S28,"5*")+COUNTIF($E29:$S29,"5*")+COUNTIF($E30:$S30,"5*")</f>
        <v>0</v>
      </c>
      <c r="AC28" s="52">
        <f>COUNTIF($E28:$S28,20)+COUNTIF($E29:$S29,20)+COUNTIF($E30:$S30,20)</f>
        <v>0</v>
      </c>
    </row>
    <row r="29" spans="1:29" ht="15.75" thickBot="1">
      <c r="A29" s="117"/>
      <c r="B29" s="94"/>
      <c r="C29" s="95"/>
      <c r="D29" s="96"/>
      <c r="E29" s="69">
        <v>3</v>
      </c>
      <c r="F29" s="69">
        <v>3</v>
      </c>
      <c r="G29" s="69">
        <v>5</v>
      </c>
      <c r="H29" s="69">
        <v>2</v>
      </c>
      <c r="I29" s="69">
        <v>3</v>
      </c>
      <c r="J29" s="69">
        <v>3</v>
      </c>
      <c r="K29" s="69">
        <v>1</v>
      </c>
      <c r="L29" s="69">
        <v>3</v>
      </c>
      <c r="M29" s="69">
        <v>3</v>
      </c>
      <c r="N29" s="69">
        <v>5</v>
      </c>
      <c r="O29" s="53"/>
      <c r="P29" s="53"/>
      <c r="Q29" s="53"/>
      <c r="R29" s="53"/>
      <c r="S29" s="53"/>
      <c r="T29" s="60">
        <f t="shared" si="0"/>
        <v>31</v>
      </c>
      <c r="U29" s="183"/>
      <c r="V29" s="55"/>
      <c r="W29" s="56"/>
      <c r="X29" s="56"/>
      <c r="Y29" s="56"/>
      <c r="Z29" s="56"/>
      <c r="AA29" s="56"/>
      <c r="AB29" s="57"/>
      <c r="AC29" s="58"/>
    </row>
    <row r="30" spans="1:29" ht="18.75" thickBot="1">
      <c r="A30" s="118"/>
      <c r="B30" s="94" t="s">
        <v>78</v>
      </c>
      <c r="C30" s="95"/>
      <c r="D30" s="96" t="s">
        <v>76</v>
      </c>
      <c r="E30" s="69">
        <v>0</v>
      </c>
      <c r="F30" s="69">
        <v>2</v>
      </c>
      <c r="G30" s="69">
        <v>2</v>
      </c>
      <c r="H30" s="69">
        <v>5</v>
      </c>
      <c r="I30" s="69">
        <v>5</v>
      </c>
      <c r="J30" s="69">
        <v>1</v>
      </c>
      <c r="K30" s="69">
        <v>1</v>
      </c>
      <c r="L30" s="69">
        <v>3</v>
      </c>
      <c r="M30" s="69">
        <v>3</v>
      </c>
      <c r="N30" s="69">
        <v>3</v>
      </c>
      <c r="O30" s="70"/>
      <c r="P30" s="70"/>
      <c r="Q30" s="70"/>
      <c r="R30" s="70"/>
      <c r="S30" s="70"/>
      <c r="T30" s="60">
        <f t="shared" si="0"/>
        <v>25</v>
      </c>
      <c r="U30" s="183"/>
      <c r="V30" s="113">
        <v>0.4444444444444444</v>
      </c>
      <c r="W30" s="39" t="s">
        <v>3</v>
      </c>
      <c r="X30" s="40"/>
      <c r="Y30" s="40"/>
      <c r="Z30" s="41"/>
      <c r="AA30" s="41"/>
      <c r="AB30" s="42"/>
      <c r="AC30" s="43" t="str">
        <f>TEXT((V31-V30+0.00000000000001),"[hh].mm.ss")</f>
        <v>02.35.00</v>
      </c>
    </row>
    <row r="31" spans="1:29" ht="18.75" thickBot="1">
      <c r="A31" s="119"/>
      <c r="B31" s="97"/>
      <c r="C31" s="98"/>
      <c r="D31" s="99"/>
      <c r="E31" s="6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/>
      <c r="L31" s="59"/>
      <c r="M31" s="59"/>
      <c r="N31" s="59"/>
      <c r="O31" s="67"/>
      <c r="P31" s="67"/>
      <c r="Q31" s="67"/>
      <c r="R31" s="67"/>
      <c r="S31" s="67"/>
      <c r="T31" s="60">
        <f t="shared" si="0"/>
        <v>0</v>
      </c>
      <c r="U31" s="184"/>
      <c r="V31" s="113">
        <v>0.5520833333333334</v>
      </c>
      <c r="W31" s="44" t="s">
        <v>12</v>
      </c>
      <c r="X31" s="45"/>
      <c r="Y31" s="45"/>
      <c r="Z31" s="46"/>
      <c r="AA31" s="47"/>
      <c r="AB31" s="48"/>
      <c r="AC31" s="49" t="str">
        <f>TEXT(IF($E29="","",(IF($E30="",T29/(15-(COUNTIF($E29:$S29,""))),(IF($E31="",(T29+T30)/(30-(COUNTIF($E29:$S29,"")+COUNTIF($E30:$S30,""))),(T29+T30+T31)/(45-(COUNTIF($E29:$S29,"")+COUNTIF($E30:$S30,"")+COUNTIF($E31:$S31,"")))))))),"0,00")</f>
        <v>2,15</v>
      </c>
    </row>
    <row r="32" spans="1:29" ht="15.75" thickBot="1">
      <c r="A32" s="116">
        <v>39</v>
      </c>
      <c r="B32" s="91">
        <v>60</v>
      </c>
      <c r="C32" s="92"/>
      <c r="D32" s="93" t="s">
        <v>35</v>
      </c>
      <c r="E32" s="69">
        <v>5</v>
      </c>
      <c r="F32" s="69">
        <v>5</v>
      </c>
      <c r="G32" s="69">
        <v>5</v>
      </c>
      <c r="H32" s="69">
        <v>5</v>
      </c>
      <c r="I32" s="69">
        <v>3</v>
      </c>
      <c r="J32" s="69">
        <v>3</v>
      </c>
      <c r="K32" s="69">
        <v>2</v>
      </c>
      <c r="L32" s="69">
        <v>3</v>
      </c>
      <c r="M32" s="69">
        <v>1</v>
      </c>
      <c r="N32" s="69">
        <v>3</v>
      </c>
      <c r="O32" s="59"/>
      <c r="P32" s="59"/>
      <c r="Q32" s="59"/>
      <c r="R32" s="59"/>
      <c r="S32" s="59"/>
      <c r="T32" s="60">
        <f t="shared" si="0"/>
        <v>35</v>
      </c>
      <c r="U32" s="182" t="s">
        <v>114</v>
      </c>
      <c r="V32" s="61">
        <f>SUM(T32:T35)+IF(ISNUMBER(U32),U32,0)+IF(ISNUMBER(U34),U34,0)+IF(ISNUMBER(U35),U35,0)</f>
        <v>101</v>
      </c>
      <c r="W32" s="50">
        <f>COUNTIF($E32:$S32,0)+COUNTIF($E33:$S33,0)+COUNTIF($E34:$S34,0)+COUNTIF($E35:$S35,0)</f>
        <v>6</v>
      </c>
      <c r="X32" s="50">
        <f>COUNTIF($E32:$S32,1)+COUNTIF($E33:$S33,1)+COUNTIF($E34:$S34,1)+COUNTIF($E35:$S35,1)</f>
        <v>2</v>
      </c>
      <c r="Y32" s="50">
        <f>COUNTIF($E32:$S32,2)+COUNTIF($E33:$S33,2)+COUNTIF($E34:$S34,2)+COUNTIF($E35:$S35,2)</f>
        <v>5</v>
      </c>
      <c r="Z32" s="50">
        <f>COUNTIF($E32:$S32,3)+COUNTIF($E33:$S33,3)+COUNTIF($E34:$S34,3)+COUNTIF($E35:$S35,3)</f>
        <v>13</v>
      </c>
      <c r="AA32" s="50">
        <f>COUNTIF($E32:$S32,5)+COUNTIF($E33:$S33,5)+COUNTIF($E34:$S34,5)+COUNTIF($E35:$S35,5)</f>
        <v>10</v>
      </c>
      <c r="AB32" s="51">
        <f>COUNTIF($E32:$S32,"5*")+COUNTIF($E33:$S33,"5*")+COUNTIF($E34:$S34,"5*")</f>
        <v>0</v>
      </c>
      <c r="AC32" s="107">
        <f>COUNTIF($E32:$S32,20)+COUNTIF($E33:$S33,20)+COUNTIF($E34:$S34,20)</f>
        <v>0</v>
      </c>
    </row>
    <row r="33" spans="1:29" ht="15.75" thickBot="1">
      <c r="A33" s="117"/>
      <c r="B33" s="94"/>
      <c r="C33" s="95"/>
      <c r="D33" s="96"/>
      <c r="E33" s="69">
        <v>5</v>
      </c>
      <c r="F33" s="69">
        <v>5</v>
      </c>
      <c r="G33" s="69">
        <v>5</v>
      </c>
      <c r="H33" s="69">
        <v>3</v>
      </c>
      <c r="I33" s="69">
        <v>3</v>
      </c>
      <c r="J33" s="69">
        <v>2</v>
      </c>
      <c r="K33" s="69">
        <v>3</v>
      </c>
      <c r="L33" s="69">
        <v>3</v>
      </c>
      <c r="M33" s="69">
        <v>3</v>
      </c>
      <c r="N33" s="69">
        <v>3</v>
      </c>
      <c r="O33" s="53"/>
      <c r="P33" s="53"/>
      <c r="Q33" s="53"/>
      <c r="R33" s="53"/>
      <c r="S33" s="53"/>
      <c r="T33" s="60">
        <f t="shared" si="0"/>
        <v>35</v>
      </c>
      <c r="U33" s="183"/>
      <c r="V33" s="55"/>
      <c r="W33" s="56"/>
      <c r="X33" s="56"/>
      <c r="Y33" s="56"/>
      <c r="Z33" s="56"/>
      <c r="AA33" s="56"/>
      <c r="AB33" s="57"/>
      <c r="AC33" s="108"/>
    </row>
    <row r="34" spans="1:29" ht="18.75" thickBot="1">
      <c r="A34" s="118"/>
      <c r="B34" s="94" t="s">
        <v>72</v>
      </c>
      <c r="C34" s="95"/>
      <c r="D34" s="96" t="s">
        <v>73</v>
      </c>
      <c r="E34" s="69">
        <v>5</v>
      </c>
      <c r="F34" s="69">
        <v>5</v>
      </c>
      <c r="G34" s="69">
        <v>5</v>
      </c>
      <c r="H34" s="69">
        <v>3</v>
      </c>
      <c r="I34" s="69">
        <v>3</v>
      </c>
      <c r="J34" s="69">
        <v>2</v>
      </c>
      <c r="K34" s="69">
        <v>2</v>
      </c>
      <c r="L34" s="69">
        <v>2</v>
      </c>
      <c r="M34" s="69">
        <v>1</v>
      </c>
      <c r="N34" s="69">
        <v>3</v>
      </c>
      <c r="O34" s="70"/>
      <c r="P34" s="70"/>
      <c r="Q34" s="70"/>
      <c r="R34" s="70"/>
      <c r="S34" s="70"/>
      <c r="T34" s="60">
        <f t="shared" si="0"/>
        <v>31</v>
      </c>
      <c r="U34" s="183"/>
      <c r="V34" s="113">
        <v>0.44305555555555554</v>
      </c>
      <c r="W34" s="39" t="s">
        <v>3</v>
      </c>
      <c r="X34" s="40"/>
      <c r="Y34" s="40"/>
      <c r="Z34" s="41"/>
      <c r="AA34" s="41"/>
      <c r="AB34" s="42"/>
      <c r="AC34" s="109" t="str">
        <f>TEXT((V35-V34+0.00000000000001),"[hh].mm.ss")</f>
        <v>05.22.00</v>
      </c>
    </row>
    <row r="35" spans="1:29" ht="18.75" thickBot="1">
      <c r="A35" s="119"/>
      <c r="B35" s="97"/>
      <c r="C35" s="98"/>
      <c r="D35" s="99"/>
      <c r="E35" s="6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/>
      <c r="O35" s="74"/>
      <c r="P35" s="74"/>
      <c r="Q35" s="74"/>
      <c r="R35" s="74"/>
      <c r="S35" s="74"/>
      <c r="T35" s="60">
        <f t="shared" si="0"/>
        <v>0</v>
      </c>
      <c r="U35" s="184"/>
      <c r="V35" s="113">
        <v>0.6666666666666666</v>
      </c>
      <c r="W35" s="44" t="s">
        <v>12</v>
      </c>
      <c r="X35" s="45"/>
      <c r="Y35" s="45"/>
      <c r="Z35" s="46"/>
      <c r="AA35" s="47"/>
      <c r="AB35" s="48"/>
      <c r="AC35" s="110" t="str">
        <f>TEXT(IF($E33="","",(IF($E34="",T33/(15-(COUNTIF($E33:$S33,""))),(IF($E35="",(T33+T34)/(30-(COUNTIF($E33:$S33,"")+COUNTIF($E34:$S34,""))),(T33+T34+T35)/(45-(COUNTIF($E33:$S33,"")+COUNTIF($E34:$S34,"")+COUNTIF($E35:$S35,"")))))))),"0,00")</f>
        <v>2,54</v>
      </c>
    </row>
    <row r="36" spans="1:29" ht="15.75" thickBot="1">
      <c r="A36" s="116">
        <v>37</v>
      </c>
      <c r="B36" s="91">
        <v>61</v>
      </c>
      <c r="C36" s="92"/>
      <c r="D36" s="93" t="s">
        <v>35</v>
      </c>
      <c r="E36" s="69">
        <v>5</v>
      </c>
      <c r="F36" s="69">
        <v>1</v>
      </c>
      <c r="G36" s="69">
        <v>5</v>
      </c>
      <c r="H36" s="69">
        <v>2</v>
      </c>
      <c r="I36" s="69">
        <v>5</v>
      </c>
      <c r="J36" s="69">
        <v>3</v>
      </c>
      <c r="K36" s="69">
        <v>3</v>
      </c>
      <c r="L36" s="69">
        <v>3</v>
      </c>
      <c r="M36" s="69">
        <v>3</v>
      </c>
      <c r="N36" s="69">
        <v>3</v>
      </c>
      <c r="O36" s="59"/>
      <c r="P36" s="59"/>
      <c r="Q36" s="59"/>
      <c r="R36" s="59"/>
      <c r="S36" s="59"/>
      <c r="T36" s="60">
        <f t="shared" si="0"/>
        <v>33</v>
      </c>
      <c r="U36" s="182" t="s">
        <v>115</v>
      </c>
      <c r="V36" s="61">
        <f>SUM(T36:T39)+IF(ISNUMBER(U36),U36,0)+IF(ISNUMBER(U38),U38,0)+IF(ISNUMBER(U39),U39,0)</f>
        <v>110</v>
      </c>
      <c r="W36" s="50">
        <f>COUNTIF($E36:$S36,0)+COUNTIF($E37:$S37,0)+COUNTIF($E38:$S38,0)+COUNTIF($E39:$S39,0)</f>
        <v>6</v>
      </c>
      <c r="X36" s="50">
        <f>COUNTIF($E36:$S36,1)+COUNTIF($E37:$S37,1)+COUNTIF($E38:$S38,1)+COUNTIF($E39:$S39,1)</f>
        <v>3</v>
      </c>
      <c r="Y36" s="50">
        <f>COUNTIF($E36:$S36,2)+COUNTIF($E37:$S37,2)+COUNTIF($E38:$S38,2)+COUNTIF($E39:$S39,2)</f>
        <v>2</v>
      </c>
      <c r="Z36" s="50">
        <f>COUNTIF($E36:$S36,3)+COUNTIF($E37:$S37,3)+COUNTIF($E38:$S38,3)+COUNTIF($E39:$S39,3)</f>
        <v>11</v>
      </c>
      <c r="AA36" s="50">
        <f>COUNTIF($E36:$S36,5)+COUNTIF($E37:$S37,5)+COUNTIF($E38:$S38,5)+COUNTIF($E39:$S39,5)</f>
        <v>14</v>
      </c>
      <c r="AB36" s="51">
        <f>COUNTIF($E36:$S36,"5*")+COUNTIF($E37:$S37,"5*")+COUNTIF($E38:$S38,"5*")</f>
        <v>0</v>
      </c>
      <c r="AC36" s="107">
        <f>COUNTIF($E36:$S36,20)+COUNTIF($E37:$S37,20)+COUNTIF($E38:$S38,20)</f>
        <v>0</v>
      </c>
    </row>
    <row r="37" spans="1:29" ht="15.75" thickBot="1">
      <c r="A37" s="117"/>
      <c r="B37" s="94"/>
      <c r="C37" s="95"/>
      <c r="D37" s="96"/>
      <c r="E37" s="69">
        <v>1</v>
      </c>
      <c r="F37" s="69">
        <v>5</v>
      </c>
      <c r="G37" s="69">
        <v>5</v>
      </c>
      <c r="H37" s="69">
        <v>5</v>
      </c>
      <c r="I37" s="69">
        <v>5</v>
      </c>
      <c r="J37" s="69">
        <v>5</v>
      </c>
      <c r="K37" s="69">
        <v>3</v>
      </c>
      <c r="L37" s="69">
        <v>3</v>
      </c>
      <c r="M37" s="69">
        <v>5</v>
      </c>
      <c r="N37" s="69">
        <v>5</v>
      </c>
      <c r="O37" s="53"/>
      <c r="P37" s="53"/>
      <c r="Q37" s="53"/>
      <c r="R37" s="53"/>
      <c r="S37" s="53"/>
      <c r="T37" s="60">
        <f t="shared" si="0"/>
        <v>42</v>
      </c>
      <c r="U37" s="183"/>
      <c r="V37" s="55"/>
      <c r="W37" s="56"/>
      <c r="X37" s="56"/>
      <c r="Y37" s="56"/>
      <c r="Z37" s="56"/>
      <c r="AA37" s="56"/>
      <c r="AB37" s="57"/>
      <c r="AC37" s="108"/>
    </row>
    <row r="38" spans="1:29" ht="18.75" thickBot="1">
      <c r="A38" s="118"/>
      <c r="B38" s="94" t="s">
        <v>66</v>
      </c>
      <c r="C38" s="95"/>
      <c r="D38" s="96" t="s">
        <v>67</v>
      </c>
      <c r="E38" s="69">
        <v>2</v>
      </c>
      <c r="F38" s="69">
        <v>3</v>
      </c>
      <c r="G38" s="69">
        <v>5</v>
      </c>
      <c r="H38" s="69">
        <v>3</v>
      </c>
      <c r="I38" s="69">
        <v>5</v>
      </c>
      <c r="J38" s="69">
        <v>3</v>
      </c>
      <c r="K38" s="69">
        <v>1</v>
      </c>
      <c r="L38" s="69">
        <v>5</v>
      </c>
      <c r="M38" s="69">
        <v>5</v>
      </c>
      <c r="N38" s="69">
        <v>3</v>
      </c>
      <c r="O38" s="70"/>
      <c r="P38" s="70"/>
      <c r="Q38" s="70"/>
      <c r="R38" s="70"/>
      <c r="S38" s="70"/>
      <c r="T38" s="60">
        <f t="shared" si="0"/>
        <v>35</v>
      </c>
      <c r="U38" s="183"/>
      <c r="V38" s="113">
        <v>0.44166666666666665</v>
      </c>
      <c r="W38" s="39" t="s">
        <v>3</v>
      </c>
      <c r="X38" s="40"/>
      <c r="Y38" s="40"/>
      <c r="Z38" s="41"/>
      <c r="AA38" s="41"/>
      <c r="AB38" s="42"/>
      <c r="AC38" s="109" t="str">
        <f>TEXT((V39-V38+0.00000000000001),"[hh].mm.ss")</f>
        <v>05.21.00</v>
      </c>
    </row>
    <row r="39" spans="1:29" ht="18.75" thickBot="1">
      <c r="A39" s="119"/>
      <c r="B39" s="97"/>
      <c r="C39" s="98"/>
      <c r="D39" s="99"/>
      <c r="E39" s="6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/>
      <c r="L39" s="59"/>
      <c r="M39" s="59"/>
      <c r="N39" s="59"/>
      <c r="O39" s="74"/>
      <c r="P39" s="74"/>
      <c r="Q39" s="74"/>
      <c r="R39" s="74"/>
      <c r="S39" s="74"/>
      <c r="T39" s="60">
        <f t="shared" si="0"/>
        <v>0</v>
      </c>
      <c r="U39" s="184"/>
      <c r="V39" s="113">
        <v>0.6645833333333333</v>
      </c>
      <c r="W39" s="44" t="s">
        <v>12</v>
      </c>
      <c r="X39" s="45"/>
      <c r="Y39" s="45"/>
      <c r="Z39" s="46"/>
      <c r="AA39" s="47"/>
      <c r="AB39" s="48"/>
      <c r="AC39" s="110" t="str">
        <f>TEXT(IF($E37="","",(IF($E38="",T37/(15-(COUNTIF($E37:$S37,""))),(IF($E39="",(T37+T38)/(30-(COUNTIF($E37:$S37,"")+COUNTIF($E38:$S38,""))),(T37+T38+T39)/(45-(COUNTIF($E37:$S37,"")+COUNTIF($E38:$S38,"")+COUNTIF($E39:$S39,"")))))))),"0,00")</f>
        <v>2,96</v>
      </c>
    </row>
    <row r="44" ht="15" customHeight="1"/>
    <row r="45" spans="1:29" ht="15" customHeight="1">
      <c r="A45" s="150"/>
      <c r="B45" s="95"/>
      <c r="C45" s="95"/>
      <c r="D45" s="11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2"/>
      <c r="U45" s="179"/>
      <c r="V45" s="153"/>
      <c r="W45" s="153"/>
      <c r="X45" s="153"/>
      <c r="Y45" s="153"/>
      <c r="Z45" s="153"/>
      <c r="AA45" s="153"/>
      <c r="AB45" s="153"/>
      <c r="AC45" s="153"/>
    </row>
    <row r="46" spans="1:29" ht="18" customHeight="1">
      <c r="A46" s="154"/>
      <c r="B46" s="95"/>
      <c r="C46" s="95"/>
      <c r="D46" s="11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2"/>
      <c r="U46" s="179"/>
      <c r="V46" s="180"/>
      <c r="W46" s="156"/>
      <c r="X46" s="153"/>
      <c r="Y46" s="153"/>
      <c r="Z46" s="157"/>
      <c r="AA46" s="157"/>
      <c r="AB46" s="158"/>
      <c r="AC46" s="159"/>
    </row>
    <row r="47" spans="1:29" ht="18" customHeight="1">
      <c r="A47" s="154"/>
      <c r="B47" s="95"/>
      <c r="C47" s="95"/>
      <c r="D47" s="11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2"/>
      <c r="U47" s="179"/>
      <c r="V47" s="180"/>
      <c r="W47" s="156"/>
      <c r="X47" s="153"/>
      <c r="Y47" s="153"/>
      <c r="Z47" s="160"/>
      <c r="AA47" s="161"/>
      <c r="AB47" s="157"/>
      <c r="AC47" s="157"/>
    </row>
  </sheetData>
  <sheetProtection/>
  <mergeCells count="13">
    <mergeCell ref="U32:U35"/>
    <mergeCell ref="U16:U19"/>
    <mergeCell ref="U20:U23"/>
    <mergeCell ref="A3:AB3"/>
    <mergeCell ref="A1:C1"/>
    <mergeCell ref="D1:S1"/>
    <mergeCell ref="A2:C2"/>
    <mergeCell ref="D2:S2"/>
    <mergeCell ref="U36:U39"/>
    <mergeCell ref="U28:U31"/>
    <mergeCell ref="U8:U11"/>
    <mergeCell ref="U24:U27"/>
    <mergeCell ref="U12:U15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51">
      <selection activeCell="U72" sqref="U72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7.8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93" t="s">
        <v>22</v>
      </c>
      <c r="B1" s="194"/>
      <c r="C1" s="195"/>
      <c r="D1" s="185" t="s">
        <v>30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1" customHeight="1" thickBot="1">
      <c r="A2" s="196"/>
      <c r="B2" s="197"/>
      <c r="C2" s="198"/>
      <c r="D2" s="188" t="s">
        <v>19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3"/>
      <c r="U2" s="3"/>
      <c r="V2" s="3"/>
      <c r="W2" s="3"/>
      <c r="X2" s="3"/>
      <c r="Y2" s="3"/>
      <c r="Z2" s="3"/>
      <c r="AA2" s="3"/>
      <c r="AB2" s="4"/>
      <c r="AC2" s="5" t="s">
        <v>6</v>
      </c>
    </row>
    <row r="3" spans="1:29" ht="33">
      <c r="A3" s="191" t="s">
        <v>11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41392</v>
      </c>
      <c r="W5" s="20"/>
      <c r="X5" s="20"/>
      <c r="Y5" s="20"/>
      <c r="Z5" s="18"/>
      <c r="AA5" s="21"/>
      <c r="AB5" s="22"/>
      <c r="AC5" s="23"/>
    </row>
    <row r="6" spans="1:29" ht="15">
      <c r="A6" s="120" t="s">
        <v>15</v>
      </c>
      <c r="B6" s="63" t="s">
        <v>16</v>
      </c>
      <c r="C6" s="64"/>
      <c r="D6" s="65" t="s">
        <v>21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0</v>
      </c>
      <c r="U6" s="26"/>
      <c r="V6" s="27"/>
      <c r="W6" s="28" t="s">
        <v>10</v>
      </c>
      <c r="X6" s="29"/>
      <c r="Y6" s="29"/>
      <c r="Z6" s="30"/>
      <c r="AA6" s="30"/>
      <c r="AB6" s="30"/>
      <c r="AC6" s="31"/>
    </row>
    <row r="7" spans="1:29" ht="15.75" thickBot="1">
      <c r="A7" s="121" t="s">
        <v>4</v>
      </c>
      <c r="B7" s="102" t="s">
        <v>17</v>
      </c>
      <c r="C7" s="103"/>
      <c r="D7" s="104" t="s">
        <v>20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3" t="s">
        <v>8</v>
      </c>
      <c r="U7" s="33" t="s">
        <v>1</v>
      </c>
      <c r="V7" s="34" t="s">
        <v>9</v>
      </c>
      <c r="W7" s="35">
        <v>0</v>
      </c>
      <c r="X7" s="36">
        <v>1</v>
      </c>
      <c r="Y7" s="36">
        <v>2</v>
      </c>
      <c r="Z7" s="36">
        <v>3</v>
      </c>
      <c r="AA7" s="36">
        <v>5</v>
      </c>
      <c r="AB7" s="37" t="s">
        <v>2</v>
      </c>
      <c r="AC7" s="38">
        <v>20</v>
      </c>
    </row>
    <row r="8" spans="1:29" ht="15.75" thickBot="1">
      <c r="A8" s="122">
        <v>22</v>
      </c>
      <c r="B8" s="91">
        <v>100</v>
      </c>
      <c r="C8" s="92"/>
      <c r="D8" s="93" t="s">
        <v>24</v>
      </c>
      <c r="E8" s="69">
        <v>0</v>
      </c>
      <c r="F8" s="69">
        <v>0</v>
      </c>
      <c r="G8" s="69">
        <v>1</v>
      </c>
      <c r="H8" s="69">
        <v>0</v>
      </c>
      <c r="I8" s="69">
        <v>1</v>
      </c>
      <c r="J8" s="69">
        <v>0</v>
      </c>
      <c r="K8" s="69">
        <v>1</v>
      </c>
      <c r="L8" s="69">
        <v>2</v>
      </c>
      <c r="M8" s="69">
        <v>0</v>
      </c>
      <c r="N8" s="69">
        <v>1</v>
      </c>
      <c r="O8" s="59"/>
      <c r="P8" s="59"/>
      <c r="Q8" s="59"/>
      <c r="R8" s="59"/>
      <c r="S8" s="59"/>
      <c r="T8" s="60">
        <f aca="true" t="shared" si="0" ref="T8:T35">IF(E8="","",SUM(E8:S8)+(COUNTIF(E8:S8,"5*")*5))</f>
        <v>6</v>
      </c>
      <c r="U8" s="182" t="s">
        <v>25</v>
      </c>
      <c r="V8" s="61">
        <f>SUM(T8:T11)+IF(ISNUMBER(U8),U8,0)+IF(ISNUMBER(U10),U10,0)+IF(ISNUMBER(U11),U11,0)</f>
        <v>15</v>
      </c>
      <c r="W8" s="50">
        <f>COUNTIF($E8:$S8,0)+COUNTIF($E9:$S9,0)+COUNTIF($E10:$S10,0)+COUNTIF($E11:$S11,0)</f>
        <v>23</v>
      </c>
      <c r="X8" s="50">
        <f>COUNTIF($E8:$S8,1)+COUNTIF($E9:$S9,1)+COUNTIF($E10:$S10,1)+COUNTIF($E11:$S11,1)</f>
        <v>11</v>
      </c>
      <c r="Y8" s="50">
        <f>COUNTIF($E8:$S8,2)+COUNTIF($E9:$S9,2)+COUNTIF($E10:$S10,2)+COUNTIF($E11:$S11,2)</f>
        <v>2</v>
      </c>
      <c r="Z8" s="50">
        <f>COUNTIF($E8:$S8,3)+COUNTIF($E9:$S9,3)+COUNTIF($E10:$S10,3)+COUNTIF($E11:$S11,3)</f>
        <v>0</v>
      </c>
      <c r="AA8" s="50">
        <f>COUNTIF($E8:$S8,5)+COUNTIF($E9:$S9,5)+COUNTIF($E10:$S10,5)+COUNTIF($E11:$S11,5)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5.75" thickBot="1">
      <c r="A9" s="123"/>
      <c r="B9" s="94"/>
      <c r="C9" s="95"/>
      <c r="D9" s="96"/>
      <c r="E9" s="69">
        <v>1</v>
      </c>
      <c r="F9" s="69">
        <v>0</v>
      </c>
      <c r="G9" s="69">
        <v>0</v>
      </c>
      <c r="H9" s="69">
        <v>0</v>
      </c>
      <c r="I9" s="69">
        <v>1</v>
      </c>
      <c r="J9" s="69">
        <v>1</v>
      </c>
      <c r="K9" s="69">
        <v>0</v>
      </c>
      <c r="L9" s="69">
        <v>0</v>
      </c>
      <c r="M9" s="69">
        <v>0</v>
      </c>
      <c r="N9" s="69">
        <v>1</v>
      </c>
      <c r="O9" s="53"/>
      <c r="P9" s="53"/>
      <c r="Q9" s="53"/>
      <c r="R9" s="53"/>
      <c r="S9" s="53"/>
      <c r="T9" s="54">
        <f t="shared" si="0"/>
        <v>4</v>
      </c>
      <c r="U9" s="183"/>
      <c r="V9" s="55"/>
      <c r="W9" s="56"/>
      <c r="X9" s="56"/>
      <c r="Y9" s="56"/>
      <c r="Z9" s="56"/>
      <c r="AA9" s="56"/>
      <c r="AB9" s="57"/>
      <c r="AC9" s="58"/>
    </row>
    <row r="10" spans="1:29" ht="18.75" thickBot="1">
      <c r="A10" s="124"/>
      <c r="B10" s="94" t="s">
        <v>33</v>
      </c>
      <c r="C10" s="95"/>
      <c r="D10" s="96" t="s">
        <v>34</v>
      </c>
      <c r="E10" s="69">
        <v>0</v>
      </c>
      <c r="F10" s="69">
        <v>0</v>
      </c>
      <c r="G10" s="69">
        <v>0</v>
      </c>
      <c r="H10" s="69">
        <v>0</v>
      </c>
      <c r="I10" s="69">
        <v>1</v>
      </c>
      <c r="J10" s="69">
        <v>0</v>
      </c>
      <c r="K10" s="69">
        <v>2</v>
      </c>
      <c r="L10" s="69">
        <v>1</v>
      </c>
      <c r="M10" s="69">
        <v>0</v>
      </c>
      <c r="N10" s="69">
        <v>1</v>
      </c>
      <c r="O10" s="70"/>
      <c r="P10" s="70"/>
      <c r="Q10" s="70"/>
      <c r="R10" s="70"/>
      <c r="S10" s="70"/>
      <c r="T10" s="71">
        <f t="shared" si="0"/>
        <v>5</v>
      </c>
      <c r="U10" s="183"/>
      <c r="V10" s="113">
        <v>0.43124999999999997</v>
      </c>
      <c r="W10" s="39" t="s">
        <v>3</v>
      </c>
      <c r="X10" s="40"/>
      <c r="Y10" s="40"/>
      <c r="Z10" s="41"/>
      <c r="AA10" s="41"/>
      <c r="AB10" s="42"/>
      <c r="AC10" s="43" t="str">
        <f>TEXT((V11-V10+0.00000000000001),"[hh].mm.ss")</f>
        <v>04.03.00</v>
      </c>
    </row>
    <row r="11" spans="1:29" ht="18.75" thickBot="1">
      <c r="A11" s="125"/>
      <c r="B11" s="97"/>
      <c r="C11" s="98"/>
      <c r="D11" s="99"/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8">
        <f t="shared" si="0"/>
        <v>0</v>
      </c>
      <c r="U11" s="184"/>
      <c r="V11" s="113">
        <v>0.6</v>
      </c>
      <c r="W11" s="44" t="s">
        <v>12</v>
      </c>
      <c r="X11" s="45"/>
      <c r="Y11" s="45"/>
      <c r="Z11" s="46"/>
      <c r="AA11" s="47"/>
      <c r="AB11" s="48"/>
      <c r="AC11" s="49" t="str">
        <f>TEXT(IF($E9="","",(IF($E10="",T9/(15-(COUNTIF($E9:$S9,""))),(IF($E11="",(T9+T10)/(30-(COUNTIF($E9:$S9,"")+COUNTIF($E10:$S10,""))),(T9+T10+T11)/(45-(COUNTIF($E9:$S9,"")+COUNTIF($E10:$S10,"")+COUNTIF($E11:$S11,"")))))))),"0,00")</f>
        <v>0,35</v>
      </c>
    </row>
    <row r="12" spans="1:29" ht="15" customHeight="1" thickBot="1">
      <c r="A12" s="122">
        <v>28</v>
      </c>
      <c r="B12" s="91">
        <v>110</v>
      </c>
      <c r="C12" s="92"/>
      <c r="D12" s="93" t="s">
        <v>35</v>
      </c>
      <c r="E12" s="69">
        <v>0</v>
      </c>
      <c r="F12" s="69">
        <v>0</v>
      </c>
      <c r="G12" s="69">
        <v>0</v>
      </c>
      <c r="H12" s="69">
        <v>0</v>
      </c>
      <c r="I12" s="69">
        <v>1</v>
      </c>
      <c r="J12" s="69">
        <v>0</v>
      </c>
      <c r="K12" s="69">
        <v>0</v>
      </c>
      <c r="L12" s="69">
        <v>0</v>
      </c>
      <c r="M12" s="69">
        <v>1</v>
      </c>
      <c r="N12" s="69">
        <v>3</v>
      </c>
      <c r="O12" s="59"/>
      <c r="P12" s="59"/>
      <c r="Q12" s="59"/>
      <c r="R12" s="59"/>
      <c r="S12" s="59"/>
      <c r="T12" s="60">
        <f t="shared" si="0"/>
        <v>5</v>
      </c>
      <c r="U12" s="182" t="s">
        <v>26</v>
      </c>
      <c r="V12" s="61">
        <f>SUM(T12:T15)+IF(ISNUMBER(U12),U12,0)+IF(ISNUMBER(U14),U14,0)+IF(ISNUMBER(U15),U15,0)</f>
        <v>24</v>
      </c>
      <c r="W12" s="50">
        <f>COUNTIF($E12:$S12,0)+COUNTIF($E13:$S13,0)+COUNTIF($E14:$S14,0)+COUNTIF($E15:$S15,0)</f>
        <v>22</v>
      </c>
      <c r="X12" s="50">
        <f>COUNTIF($E12:$S12,1)+COUNTIF($E13:$S13,1)+COUNTIF($E14:$S14,1)+COUNTIF($E15:$S15,1)</f>
        <v>9</v>
      </c>
      <c r="Y12" s="50">
        <f>COUNTIF($E12:$S12,2)+COUNTIF($E13:$S13,2)+COUNTIF($E14:$S14,2)+COUNTIF($E15:$S15,2)</f>
        <v>2</v>
      </c>
      <c r="Z12" s="50">
        <f>COUNTIF($E12:$S12,3)+COUNTIF($E13:$S13,3)+COUNTIF($E14:$S14,3)+COUNTIF($E15:$S15,3)</f>
        <v>2</v>
      </c>
      <c r="AA12" s="50">
        <f>COUNTIF($E12:$S12,5)+COUNTIF($E13:$S13,5)+COUNTIF($E14:$S14,5)+COUNTIF($E15:$S15,5)</f>
        <v>1</v>
      </c>
      <c r="AB12" s="51">
        <f>COUNTIF($E12:$S12,"5*")+COUNTIF($E13:$S13,"5*")+COUNTIF($E14:$S14,"5*")</f>
        <v>0</v>
      </c>
      <c r="AC12" s="52">
        <f>COUNTIF($E12:$S12,20)+COUNTIF($E13:$S13,20)+COUNTIF($E14:$S14,20)</f>
        <v>0</v>
      </c>
    </row>
    <row r="13" spans="1:29" ht="15.75" customHeight="1" thickBot="1">
      <c r="A13" s="123"/>
      <c r="B13" s="94"/>
      <c r="C13" s="95"/>
      <c r="D13" s="96"/>
      <c r="E13" s="69">
        <v>1</v>
      </c>
      <c r="F13" s="69">
        <v>0</v>
      </c>
      <c r="G13" s="69">
        <v>0</v>
      </c>
      <c r="H13" s="69">
        <v>0</v>
      </c>
      <c r="I13" s="69">
        <v>1</v>
      </c>
      <c r="J13" s="69">
        <v>1</v>
      </c>
      <c r="K13" s="69">
        <v>5</v>
      </c>
      <c r="L13" s="69">
        <v>1</v>
      </c>
      <c r="M13" s="69">
        <v>0</v>
      </c>
      <c r="N13" s="69">
        <v>2</v>
      </c>
      <c r="O13" s="53"/>
      <c r="P13" s="53"/>
      <c r="Q13" s="53"/>
      <c r="R13" s="53"/>
      <c r="S13" s="53"/>
      <c r="T13" s="54">
        <f t="shared" si="0"/>
        <v>11</v>
      </c>
      <c r="U13" s="183"/>
      <c r="V13" s="55"/>
      <c r="W13" s="56"/>
      <c r="X13" s="56"/>
      <c r="Y13" s="56"/>
      <c r="Z13" s="56"/>
      <c r="AA13" s="56"/>
      <c r="AB13" s="57"/>
      <c r="AC13" s="58"/>
    </row>
    <row r="14" spans="1:29" ht="16.5" customHeight="1" thickBot="1">
      <c r="A14" s="124"/>
      <c r="B14" s="94" t="s">
        <v>85</v>
      </c>
      <c r="C14" s="95"/>
      <c r="D14" s="96" t="s">
        <v>67</v>
      </c>
      <c r="E14" s="69">
        <v>0</v>
      </c>
      <c r="F14" s="69">
        <v>0</v>
      </c>
      <c r="G14" s="69">
        <v>0</v>
      </c>
      <c r="H14" s="69">
        <v>1</v>
      </c>
      <c r="I14" s="69">
        <v>2</v>
      </c>
      <c r="J14" s="69">
        <v>0</v>
      </c>
      <c r="K14" s="69">
        <v>0</v>
      </c>
      <c r="L14" s="69">
        <v>1</v>
      </c>
      <c r="M14" s="69">
        <v>1</v>
      </c>
      <c r="N14" s="69">
        <v>3</v>
      </c>
      <c r="O14" s="70"/>
      <c r="P14" s="70"/>
      <c r="Q14" s="70"/>
      <c r="R14" s="70"/>
      <c r="S14" s="70"/>
      <c r="T14" s="71">
        <f t="shared" si="0"/>
        <v>8</v>
      </c>
      <c r="U14" s="183"/>
      <c r="V14" s="113">
        <v>0.4354166666666666</v>
      </c>
      <c r="W14" s="39" t="s">
        <v>3</v>
      </c>
      <c r="X14" s="40"/>
      <c r="Y14" s="40"/>
      <c r="Z14" s="41"/>
      <c r="AA14" s="41"/>
      <c r="AB14" s="42"/>
      <c r="AC14" s="43" t="str">
        <f>TEXT((V15-V14+0.00000000000001),"[hh].mm.ss")</f>
        <v>04.00.00</v>
      </c>
    </row>
    <row r="15" spans="1:29" ht="16.5" customHeight="1" thickBot="1">
      <c r="A15" s="125"/>
      <c r="B15" s="97"/>
      <c r="C15" s="98"/>
      <c r="D15" s="99"/>
      <c r="E15" s="66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8">
        <f t="shared" si="0"/>
        <v>0</v>
      </c>
      <c r="U15" s="184"/>
      <c r="V15" s="113">
        <v>0.6020833333333333</v>
      </c>
      <c r="W15" s="44" t="s">
        <v>12</v>
      </c>
      <c r="X15" s="45"/>
      <c r="Y15" s="45"/>
      <c r="Z15" s="46"/>
      <c r="AA15" s="47"/>
      <c r="AB15" s="48"/>
      <c r="AC15" s="49" t="str">
        <f>TEXT(IF($E13="","",(IF($E14="",T13/(15-(COUNTIF($E13:$S13,""))),(IF($E15="",(T13+T14)/(30-(COUNTIF($E13:$S13,"")+COUNTIF($E14:$S14,""))),(T13+T14+T15)/(45-(COUNTIF($E13:$S13,"")+COUNTIF($E14:$S14,"")+COUNTIF($E15:$S15,"")))))))),"0,00")</f>
        <v>0,73</v>
      </c>
    </row>
    <row r="16" spans="1:29" ht="15" customHeight="1" thickBot="1">
      <c r="A16" s="122">
        <v>24</v>
      </c>
      <c r="B16" s="91">
        <v>106</v>
      </c>
      <c r="C16" s="92"/>
      <c r="D16" s="93" t="s">
        <v>35</v>
      </c>
      <c r="E16" s="69">
        <v>5</v>
      </c>
      <c r="F16" s="69">
        <v>0</v>
      </c>
      <c r="G16" s="69">
        <v>1</v>
      </c>
      <c r="H16" s="69">
        <v>0</v>
      </c>
      <c r="I16" s="69">
        <v>0</v>
      </c>
      <c r="J16" s="69">
        <v>0</v>
      </c>
      <c r="K16" s="69">
        <v>2</v>
      </c>
      <c r="L16" s="69">
        <v>2</v>
      </c>
      <c r="M16" s="69">
        <v>1</v>
      </c>
      <c r="N16" s="69">
        <v>3</v>
      </c>
      <c r="O16" s="59"/>
      <c r="P16" s="59"/>
      <c r="Q16" s="59"/>
      <c r="R16" s="59"/>
      <c r="S16" s="59"/>
      <c r="T16" s="60">
        <f t="shared" si="0"/>
        <v>14</v>
      </c>
      <c r="U16" s="182" t="s">
        <v>27</v>
      </c>
      <c r="V16" s="61">
        <f>SUM(T16:T19)+IF(ISNUMBER(U16),U16,0)+IF(ISNUMBER(U18),U18,0)+IF(ISNUMBER(U19),U19,0)</f>
        <v>31</v>
      </c>
      <c r="W16" s="50">
        <f>COUNTIF($E16:$S16,0)+COUNTIF($E17:$S17,0)+COUNTIF($E18:$S18,0)+COUNTIF($E19:$S19,0)</f>
        <v>20</v>
      </c>
      <c r="X16" s="50">
        <f>COUNTIF($E16:$S16,1)+COUNTIF($E17:$S17,1)+COUNTIF($E18:$S18,1)+COUNTIF($E19:$S19,1)</f>
        <v>9</v>
      </c>
      <c r="Y16" s="50">
        <f>COUNTIF($E16:$S16,2)+COUNTIF($E17:$S17,2)+COUNTIF($E18:$S18,2)+COUNTIF($E19:$S19,2)</f>
        <v>3</v>
      </c>
      <c r="Z16" s="50">
        <f>COUNTIF($E16:$S16,3)+COUNTIF($E17:$S17,3)+COUNTIF($E18:$S18,3)+COUNTIF($E19:$S19,3)</f>
        <v>2</v>
      </c>
      <c r="AA16" s="50">
        <f>COUNTIF($E16:$S16,5)+COUNTIF($E17:$S17,5)+COUNTIF($E18:$S18,5)+COUNTIF($E19:$S19,5)</f>
        <v>2</v>
      </c>
      <c r="AB16" s="51">
        <f>COUNTIF($E16:$S16,"5*")+COUNTIF($E17:$S17,"5*")+COUNTIF($E18:$S18,"5*")</f>
        <v>0</v>
      </c>
      <c r="AC16" s="52">
        <f>COUNTIF($E16:$S16,20)+COUNTIF($E17:$S17,20)+COUNTIF($E18:$S18,20)</f>
        <v>0</v>
      </c>
    </row>
    <row r="17" spans="1:29" ht="15.75" customHeight="1" thickBot="1">
      <c r="A17" s="123"/>
      <c r="B17" s="94"/>
      <c r="C17" s="95"/>
      <c r="D17" s="96"/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1</v>
      </c>
      <c r="K17" s="69">
        <v>1</v>
      </c>
      <c r="L17" s="69">
        <v>5</v>
      </c>
      <c r="M17" s="69">
        <v>1</v>
      </c>
      <c r="N17" s="69">
        <v>3</v>
      </c>
      <c r="O17" s="53"/>
      <c r="P17" s="53"/>
      <c r="Q17" s="53"/>
      <c r="R17" s="53"/>
      <c r="S17" s="53"/>
      <c r="T17" s="54">
        <f t="shared" si="0"/>
        <v>12</v>
      </c>
      <c r="U17" s="183"/>
      <c r="V17" s="55"/>
      <c r="W17" s="56"/>
      <c r="X17" s="56"/>
      <c r="Y17" s="56"/>
      <c r="Z17" s="56"/>
      <c r="AA17" s="56"/>
      <c r="AB17" s="57"/>
      <c r="AC17" s="58"/>
    </row>
    <row r="18" spans="1:29" ht="16.5" customHeight="1" thickBot="1">
      <c r="A18" s="124"/>
      <c r="B18" s="94" t="s">
        <v>57</v>
      </c>
      <c r="C18" s="95"/>
      <c r="D18" s="96" t="s">
        <v>58</v>
      </c>
      <c r="E18" s="69">
        <v>0</v>
      </c>
      <c r="F18" s="69">
        <v>0</v>
      </c>
      <c r="G18" s="69">
        <v>0</v>
      </c>
      <c r="H18" s="69">
        <v>0</v>
      </c>
      <c r="I18" s="69">
        <v>1</v>
      </c>
      <c r="J18" s="69">
        <v>1</v>
      </c>
      <c r="K18" s="69">
        <v>0</v>
      </c>
      <c r="L18" s="69">
        <v>1</v>
      </c>
      <c r="M18" s="69">
        <v>0</v>
      </c>
      <c r="N18" s="69">
        <v>2</v>
      </c>
      <c r="O18" s="70"/>
      <c r="P18" s="70"/>
      <c r="Q18" s="70"/>
      <c r="R18" s="70"/>
      <c r="S18" s="70"/>
      <c r="T18" s="71">
        <f t="shared" si="0"/>
        <v>5</v>
      </c>
      <c r="U18" s="183"/>
      <c r="V18" s="113">
        <v>0.43263888888888885</v>
      </c>
      <c r="W18" s="39" t="s">
        <v>3</v>
      </c>
      <c r="X18" s="40"/>
      <c r="Y18" s="40"/>
      <c r="Z18" s="41"/>
      <c r="AA18" s="41"/>
      <c r="AB18" s="42"/>
      <c r="AC18" s="43" t="str">
        <f>TEXT((V19-V18+0.00000000000001),"[hh].mm.ss")</f>
        <v>04.31.00</v>
      </c>
    </row>
    <row r="19" spans="1:29" ht="16.5" customHeight="1" thickBot="1">
      <c r="A19" s="125"/>
      <c r="B19" s="97"/>
      <c r="C19" s="98"/>
      <c r="D19" s="99"/>
      <c r="E19" s="66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/>
      <c r="L19" s="67"/>
      <c r="M19" s="67"/>
      <c r="N19" s="67"/>
      <c r="O19" s="67"/>
      <c r="P19" s="67"/>
      <c r="Q19" s="67"/>
      <c r="R19" s="67"/>
      <c r="S19" s="67"/>
      <c r="T19" s="68">
        <f t="shared" si="0"/>
        <v>0</v>
      </c>
      <c r="U19" s="184"/>
      <c r="V19" s="113">
        <v>0.6208333333333333</v>
      </c>
      <c r="W19" s="44" t="s">
        <v>12</v>
      </c>
      <c r="X19" s="45"/>
      <c r="Y19" s="45"/>
      <c r="Z19" s="46"/>
      <c r="AA19" s="47"/>
      <c r="AB19" s="48"/>
      <c r="AC19" s="49" t="str">
        <f>TEXT(IF($E17="","",(IF($E18="",T17/(15-(COUNTIF($E17:$S17,""))),(IF($E19="",(T17+T18)/(30-(COUNTIF($E17:$S17,"")+COUNTIF($E18:$S18,""))),(T17+T18+T19)/(45-(COUNTIF($E17:$S17,"")+COUNTIF($E18:$S18,"")+COUNTIF($E19:$S19,"")))))))),"0,00")</f>
        <v>0,65</v>
      </c>
    </row>
    <row r="20" spans="1:29" ht="15" customHeight="1" thickBot="1">
      <c r="A20" s="122">
        <v>34</v>
      </c>
      <c r="B20" s="91">
        <v>119</v>
      </c>
      <c r="C20" s="92"/>
      <c r="D20" s="93" t="s">
        <v>38</v>
      </c>
      <c r="E20" s="69">
        <v>2</v>
      </c>
      <c r="F20" s="69">
        <v>0</v>
      </c>
      <c r="G20" s="69">
        <v>1</v>
      </c>
      <c r="H20" s="69">
        <v>1</v>
      </c>
      <c r="I20" s="69">
        <v>1</v>
      </c>
      <c r="J20" s="69">
        <v>1</v>
      </c>
      <c r="K20" s="69">
        <v>2</v>
      </c>
      <c r="L20" s="69">
        <v>5</v>
      </c>
      <c r="M20" s="69">
        <v>1</v>
      </c>
      <c r="N20" s="69">
        <v>3</v>
      </c>
      <c r="O20" s="59"/>
      <c r="P20" s="59"/>
      <c r="Q20" s="59"/>
      <c r="R20" s="59"/>
      <c r="S20" s="59"/>
      <c r="T20" s="60">
        <f t="shared" si="0"/>
        <v>17</v>
      </c>
      <c r="U20" s="182" t="s">
        <v>111</v>
      </c>
      <c r="V20" s="61">
        <f>SUM(T20:T23)+IF(ISNUMBER(U20),U20,0)+IF(ISNUMBER(U22),U22,0)+IF(ISNUMBER(U23),U23,0)</f>
        <v>57</v>
      </c>
      <c r="W20" s="50">
        <f>COUNTIF($E20:$S20,0)+COUNTIF($E21:$S21,0)+COUNTIF($E22:$S22,0)+COUNTIF($E23:$S23,0)</f>
        <v>12</v>
      </c>
      <c r="X20" s="50">
        <f>COUNTIF($E20:$S20,1)+COUNTIF($E21:$S21,1)+COUNTIF($E22:$S22,1)+COUNTIF($E23:$S23,1)</f>
        <v>7</v>
      </c>
      <c r="Y20" s="50">
        <f>COUNTIF($E20:$S20,2)+COUNTIF($E21:$S21,2)+COUNTIF($E22:$S22,2)+COUNTIF($E23:$S23,2)</f>
        <v>5</v>
      </c>
      <c r="Z20" s="50">
        <f>COUNTIF($E20:$S20,3)+COUNTIF($E21:$S21,3)+COUNTIF($E22:$S22,3)+COUNTIF($E23:$S23,3)</f>
        <v>10</v>
      </c>
      <c r="AA20" s="50">
        <f>COUNTIF($E20:$S20,5)+COUNTIF($E21:$S21,5)+COUNTIF($E22:$S22,5)+COUNTIF($E23:$S23,5)</f>
        <v>2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5.75" customHeight="1" thickBot="1">
      <c r="A21" s="123"/>
      <c r="B21" s="94"/>
      <c r="C21" s="95"/>
      <c r="D21" s="96"/>
      <c r="E21" s="69">
        <v>2</v>
      </c>
      <c r="F21" s="69">
        <v>0</v>
      </c>
      <c r="G21" s="69">
        <v>3</v>
      </c>
      <c r="H21" s="69">
        <v>0</v>
      </c>
      <c r="I21" s="69">
        <v>2</v>
      </c>
      <c r="J21" s="69">
        <v>1</v>
      </c>
      <c r="K21" s="69">
        <v>3</v>
      </c>
      <c r="L21" s="69">
        <v>3</v>
      </c>
      <c r="M21" s="69">
        <v>5</v>
      </c>
      <c r="N21" s="69">
        <v>3</v>
      </c>
      <c r="O21" s="53"/>
      <c r="P21" s="53"/>
      <c r="Q21" s="53"/>
      <c r="R21" s="53"/>
      <c r="S21" s="53"/>
      <c r="T21" s="60">
        <f t="shared" si="0"/>
        <v>22</v>
      </c>
      <c r="U21" s="183"/>
      <c r="V21" s="55"/>
      <c r="W21" s="56"/>
      <c r="X21" s="56"/>
      <c r="Y21" s="56"/>
      <c r="Z21" s="56"/>
      <c r="AA21" s="56"/>
      <c r="AB21" s="57"/>
      <c r="AC21" s="58"/>
    </row>
    <row r="22" spans="1:29" ht="16.5" customHeight="1" thickBot="1">
      <c r="A22" s="124"/>
      <c r="B22" s="94" t="s">
        <v>39</v>
      </c>
      <c r="C22" s="95"/>
      <c r="D22" s="96" t="s">
        <v>40</v>
      </c>
      <c r="E22" s="69">
        <v>0</v>
      </c>
      <c r="F22" s="69">
        <v>0</v>
      </c>
      <c r="G22" s="69">
        <v>3</v>
      </c>
      <c r="H22" s="69">
        <v>1</v>
      </c>
      <c r="I22" s="69">
        <v>3</v>
      </c>
      <c r="J22" s="69">
        <v>0</v>
      </c>
      <c r="K22" s="69">
        <v>2</v>
      </c>
      <c r="L22" s="69">
        <v>3</v>
      </c>
      <c r="M22" s="69">
        <v>3</v>
      </c>
      <c r="N22" s="69">
        <v>3</v>
      </c>
      <c r="O22" s="70"/>
      <c r="P22" s="70"/>
      <c r="Q22" s="70"/>
      <c r="R22" s="70"/>
      <c r="S22" s="70"/>
      <c r="T22" s="60">
        <f t="shared" si="0"/>
        <v>18</v>
      </c>
      <c r="U22" s="183"/>
      <c r="V22" s="113">
        <v>0.4395833333333334</v>
      </c>
      <c r="W22" s="39" t="s">
        <v>3</v>
      </c>
      <c r="X22" s="40"/>
      <c r="Y22" s="40"/>
      <c r="Z22" s="41"/>
      <c r="AA22" s="41"/>
      <c r="AB22" s="42"/>
      <c r="AC22" s="43" t="str">
        <f>TEXT((V23-V22+0.00000000000001),"[hh].mm.ss")</f>
        <v>04.10.00</v>
      </c>
    </row>
    <row r="23" spans="1:29" ht="16.5" customHeight="1" thickBot="1">
      <c r="A23" s="125"/>
      <c r="B23" s="97"/>
      <c r="C23" s="98"/>
      <c r="D23" s="99"/>
      <c r="E23" s="6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/>
      <c r="L23" s="59"/>
      <c r="M23" s="59"/>
      <c r="N23" s="59"/>
      <c r="O23" s="67"/>
      <c r="P23" s="67"/>
      <c r="Q23" s="67"/>
      <c r="R23" s="67"/>
      <c r="S23" s="67"/>
      <c r="T23" s="60">
        <f t="shared" si="0"/>
        <v>0</v>
      </c>
      <c r="U23" s="184"/>
      <c r="V23" s="113">
        <v>0.6131944444444445</v>
      </c>
      <c r="W23" s="44" t="s">
        <v>12</v>
      </c>
      <c r="X23" s="45"/>
      <c r="Y23" s="45"/>
      <c r="Z23" s="46"/>
      <c r="AA23" s="47"/>
      <c r="AB23" s="48"/>
      <c r="AC23" s="49" t="str">
        <f>TEXT(IF($E21="","",(IF($E22="",T21/(15-(COUNTIF($E21:$S21,""))),(IF($E23="",(T21+T22)/(30-(COUNTIF($E21:$S21,"")+COUNTIF($E22:$S22,""))),(T21+T22+T23)/(45-(COUNTIF($E21:$S21,"")+COUNTIF($E22:$S22,"")+COUNTIF($E23:$S23,"")))))))),"0,00")</f>
        <v>1,54</v>
      </c>
    </row>
    <row r="24" spans="1:29" ht="15.75" customHeight="1" thickBot="1">
      <c r="A24" s="122">
        <v>21</v>
      </c>
      <c r="B24" s="91">
        <v>121</v>
      </c>
      <c r="C24" s="92"/>
      <c r="D24" s="93" t="s">
        <v>24</v>
      </c>
      <c r="E24" s="69">
        <v>1</v>
      </c>
      <c r="F24" s="69">
        <v>0</v>
      </c>
      <c r="G24" s="69">
        <v>2</v>
      </c>
      <c r="H24" s="69">
        <v>1</v>
      </c>
      <c r="I24" s="69">
        <v>3</v>
      </c>
      <c r="J24" s="69">
        <v>2</v>
      </c>
      <c r="K24" s="69">
        <v>3</v>
      </c>
      <c r="L24" s="69">
        <v>3</v>
      </c>
      <c r="M24" s="69">
        <v>2</v>
      </c>
      <c r="N24" s="69">
        <v>3</v>
      </c>
      <c r="O24" s="59"/>
      <c r="P24" s="59"/>
      <c r="Q24" s="59"/>
      <c r="R24" s="59"/>
      <c r="S24" s="59"/>
      <c r="T24" s="60">
        <f t="shared" si="0"/>
        <v>20</v>
      </c>
      <c r="U24" s="182" t="s">
        <v>112</v>
      </c>
      <c r="V24" s="61">
        <f>SUM(T24:T27)+IF(ISNUMBER(U24),U24,0)+IF(ISNUMBER(U26),U26,0)+IF(ISNUMBER(U27),U27,0)</f>
        <v>59</v>
      </c>
      <c r="W24" s="50">
        <f>COUNTIF($E24:$S24,0)+COUNTIF($E25:$S25,0)+COUNTIF($E26:$S26,0)+COUNTIF($E27:$S27,0)</f>
        <v>12</v>
      </c>
      <c r="X24" s="50">
        <f>COUNTIF($E24:$S24,1)+COUNTIF($E25:$S25,1)+COUNTIF($E26:$S26,1)+COUNTIF($E27:$S27,1)</f>
        <v>5</v>
      </c>
      <c r="Y24" s="50">
        <f>COUNTIF($E24:$S24,2)+COUNTIF($E25:$S25,2)+COUNTIF($E26:$S26,2)+COUNTIF($E27:$S27,2)</f>
        <v>5</v>
      </c>
      <c r="Z24" s="50">
        <f>COUNTIF($E24:$S24,3)+COUNTIF($E25:$S25,3)+COUNTIF($E26:$S26,3)+COUNTIF($E27:$S27,3)</f>
        <v>13</v>
      </c>
      <c r="AA24" s="50">
        <f>COUNTIF($E24:$S24,5)+COUNTIF($E25:$S25,5)+COUNTIF($E26:$S26,5)+COUNTIF($E27:$S27,5)</f>
        <v>1</v>
      </c>
      <c r="AB24" s="51">
        <f>COUNTIF($E24:$S24,"5*")+COUNTIF($E25:$S25,"5*")+COUNTIF($E26:$S26,"5*")</f>
        <v>0</v>
      </c>
      <c r="AC24" s="52">
        <f>COUNTIF($E24:$S24,20)+COUNTIF($E25:$S25,20)+COUNTIF($E26:$S26,20)</f>
        <v>0</v>
      </c>
    </row>
    <row r="25" spans="1:29" ht="15.75" customHeight="1" thickBot="1">
      <c r="A25" s="123"/>
      <c r="B25" s="94"/>
      <c r="C25" s="95"/>
      <c r="D25" s="96"/>
      <c r="E25" s="69">
        <v>2</v>
      </c>
      <c r="F25" s="69">
        <v>0</v>
      </c>
      <c r="G25" s="69">
        <v>0</v>
      </c>
      <c r="H25" s="69">
        <v>0</v>
      </c>
      <c r="I25" s="69">
        <v>5</v>
      </c>
      <c r="J25" s="69">
        <v>3</v>
      </c>
      <c r="K25" s="69">
        <v>1</v>
      </c>
      <c r="L25" s="69">
        <v>3</v>
      </c>
      <c r="M25" s="69">
        <v>3</v>
      </c>
      <c r="N25" s="69">
        <v>3</v>
      </c>
      <c r="O25" s="53"/>
      <c r="P25" s="53"/>
      <c r="Q25" s="53"/>
      <c r="R25" s="53"/>
      <c r="S25" s="53"/>
      <c r="T25" s="54">
        <f t="shared" si="0"/>
        <v>20</v>
      </c>
      <c r="U25" s="183"/>
      <c r="V25" s="55"/>
      <c r="W25" s="56"/>
      <c r="X25" s="56"/>
      <c r="Y25" s="56"/>
      <c r="Z25" s="56"/>
      <c r="AA25" s="56"/>
      <c r="AB25" s="57"/>
      <c r="AC25" s="58"/>
    </row>
    <row r="26" spans="1:29" ht="16.5" customHeight="1" thickBot="1">
      <c r="A26" s="124"/>
      <c r="B26" s="94" t="s">
        <v>31</v>
      </c>
      <c r="C26" s="95"/>
      <c r="D26" s="96" t="s">
        <v>32</v>
      </c>
      <c r="E26" s="69">
        <v>0</v>
      </c>
      <c r="F26" s="69">
        <v>0</v>
      </c>
      <c r="G26" s="69">
        <v>1</v>
      </c>
      <c r="H26" s="69">
        <v>2</v>
      </c>
      <c r="I26" s="69">
        <v>1</v>
      </c>
      <c r="J26" s="69">
        <v>3</v>
      </c>
      <c r="K26" s="69">
        <v>3</v>
      </c>
      <c r="L26" s="69">
        <v>3</v>
      </c>
      <c r="M26" s="69">
        <v>3</v>
      </c>
      <c r="N26" s="69">
        <v>3</v>
      </c>
      <c r="O26" s="70"/>
      <c r="P26" s="70"/>
      <c r="Q26" s="70"/>
      <c r="R26" s="70"/>
      <c r="S26" s="70"/>
      <c r="T26" s="71">
        <f t="shared" si="0"/>
        <v>19</v>
      </c>
      <c r="U26" s="183"/>
      <c r="V26" s="113">
        <v>0.4305555555555556</v>
      </c>
      <c r="W26" s="39" t="s">
        <v>3</v>
      </c>
      <c r="X26" s="40"/>
      <c r="Y26" s="40"/>
      <c r="Z26" s="41"/>
      <c r="AA26" s="41"/>
      <c r="AB26" s="42"/>
      <c r="AC26" s="43" t="str">
        <f>TEXT((V27-V26+0.00000000000001),"[hh].mm.ss")</f>
        <v>03.33.00</v>
      </c>
    </row>
    <row r="27" spans="1:29" ht="16.5" customHeight="1" thickBot="1">
      <c r="A27" s="125"/>
      <c r="B27" s="97"/>
      <c r="C27" s="98"/>
      <c r="D27" s="99"/>
      <c r="E27" s="66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/>
      <c r="L27" s="67"/>
      <c r="M27" s="67"/>
      <c r="N27" s="67"/>
      <c r="O27" s="67"/>
      <c r="P27" s="67"/>
      <c r="Q27" s="67"/>
      <c r="R27" s="67"/>
      <c r="S27" s="67"/>
      <c r="T27" s="68">
        <f t="shared" si="0"/>
        <v>0</v>
      </c>
      <c r="U27" s="184"/>
      <c r="V27" s="113">
        <v>0.5784722222222222</v>
      </c>
      <c r="W27" s="44" t="s">
        <v>12</v>
      </c>
      <c r="X27" s="45"/>
      <c r="Y27" s="45"/>
      <c r="Z27" s="46"/>
      <c r="AA27" s="47"/>
      <c r="AB27" s="48"/>
      <c r="AC27" s="49" t="str">
        <f>TEXT(IF($E25="","",(IF($E26="",T25/(15-(COUNTIF($E25:$S25,""))),(IF($E27="",(T25+T26)/(30-(COUNTIF($E25:$S25,"")+COUNTIF($E26:$S26,""))),(T25+T26+T27)/(45-(COUNTIF($E25:$S25,"")+COUNTIF($E26:$S26,"")+COUNTIF($E27:$S27,"")))))))),"0,00")</f>
        <v>1,50</v>
      </c>
    </row>
    <row r="28" spans="1:29" ht="15.75" customHeight="1" thickBot="1">
      <c r="A28" s="122">
        <v>35</v>
      </c>
      <c r="B28" s="91">
        <v>118</v>
      </c>
      <c r="C28" s="92"/>
      <c r="D28" s="93" t="s">
        <v>52</v>
      </c>
      <c r="E28" s="69">
        <v>0</v>
      </c>
      <c r="F28" s="69">
        <v>0</v>
      </c>
      <c r="G28" s="69">
        <v>1</v>
      </c>
      <c r="H28" s="69">
        <v>2</v>
      </c>
      <c r="I28" s="69">
        <v>5</v>
      </c>
      <c r="J28" s="69">
        <v>1</v>
      </c>
      <c r="K28" s="69">
        <v>3</v>
      </c>
      <c r="L28" s="69">
        <v>3</v>
      </c>
      <c r="M28" s="69">
        <v>1</v>
      </c>
      <c r="N28" s="69">
        <v>2</v>
      </c>
      <c r="O28" s="59"/>
      <c r="P28" s="59"/>
      <c r="Q28" s="59"/>
      <c r="R28" s="59"/>
      <c r="S28" s="59"/>
      <c r="T28" s="60">
        <f>IF(E28="","",SUM(E28:S28)+(COUNTIF(E28:S28,"5*")*5))</f>
        <v>18</v>
      </c>
      <c r="U28" s="182" t="s">
        <v>113</v>
      </c>
      <c r="V28" s="61">
        <f>SUM(T28:T31)+IF(ISNUMBER(U28),U28,0)+IF(ISNUMBER(U30),U30,0)+IF(ISNUMBER(U31),U31,0)</f>
        <v>61</v>
      </c>
      <c r="W28" s="50">
        <f>COUNTIF($E28:$S28,0)+COUNTIF($E29:$S29,0)+COUNTIF($E30:$S30,0)+COUNTIF($E31:$S31,0)</f>
        <v>14</v>
      </c>
      <c r="X28" s="50">
        <f>COUNTIF($E28:$S28,1)+COUNTIF($E29:$S29,1)+COUNTIF($E30:$S30,1)+COUNTIF($E31:$S31,1)</f>
        <v>5</v>
      </c>
      <c r="Y28" s="50">
        <f>COUNTIF($E28:$S28,2)+COUNTIF($E29:$S29,2)+COUNTIF($E30:$S30,2)+COUNTIF($E31:$S31,2)</f>
        <v>5</v>
      </c>
      <c r="Z28" s="50">
        <f>COUNTIF($E28:$S28,3)+COUNTIF($E29:$S29,3)+COUNTIF($E30:$S30,3)+COUNTIF($E31:$S31,3)</f>
        <v>7</v>
      </c>
      <c r="AA28" s="50">
        <f>COUNTIF($E28:$S28,5)+COUNTIF($E29:$S29,5)+COUNTIF($E30:$S30,5)+COUNTIF($E31:$S31,5)</f>
        <v>5</v>
      </c>
      <c r="AB28" s="51">
        <f>COUNTIF($E28:$S28,"5*")+COUNTIF($E29:$S29,"5*")+COUNTIF($E30:$S30,"5*")</f>
        <v>0</v>
      </c>
      <c r="AC28" s="52">
        <f>COUNTIF($E28:$S28,20)+COUNTIF($E29:$S29,20)+COUNTIF($E30:$S30,20)</f>
        <v>0</v>
      </c>
    </row>
    <row r="29" spans="1:29" ht="15.75" customHeight="1" thickBot="1">
      <c r="A29" s="123"/>
      <c r="B29" s="94"/>
      <c r="C29" s="95"/>
      <c r="D29" s="96"/>
      <c r="E29" s="69">
        <v>5</v>
      </c>
      <c r="F29" s="69">
        <v>0</v>
      </c>
      <c r="G29" s="69">
        <v>5</v>
      </c>
      <c r="H29" s="69">
        <v>0</v>
      </c>
      <c r="I29" s="69">
        <v>2</v>
      </c>
      <c r="J29" s="69">
        <v>0</v>
      </c>
      <c r="K29" s="69">
        <v>3</v>
      </c>
      <c r="L29" s="69">
        <v>3</v>
      </c>
      <c r="M29" s="69">
        <v>2</v>
      </c>
      <c r="N29" s="69">
        <v>5</v>
      </c>
      <c r="O29" s="53"/>
      <c r="P29" s="53"/>
      <c r="Q29" s="53"/>
      <c r="R29" s="53"/>
      <c r="S29" s="53"/>
      <c r="T29" s="60">
        <f>IF(E29="","",SUM(E29:S29)+(COUNTIF(E29:S29,"5*")*5))</f>
        <v>25</v>
      </c>
      <c r="U29" s="183"/>
      <c r="V29" s="55"/>
      <c r="W29" s="56"/>
      <c r="X29" s="56"/>
      <c r="Y29" s="56"/>
      <c r="Z29" s="56"/>
      <c r="AA29" s="56"/>
      <c r="AB29" s="57"/>
      <c r="AC29" s="58"/>
    </row>
    <row r="30" spans="1:29" ht="16.5" customHeight="1" thickBot="1">
      <c r="A30" s="124"/>
      <c r="B30" s="94" t="s">
        <v>109</v>
      </c>
      <c r="C30" s="95"/>
      <c r="D30" s="96">
        <v>280</v>
      </c>
      <c r="E30" s="69">
        <v>3</v>
      </c>
      <c r="F30" s="69">
        <v>0</v>
      </c>
      <c r="G30" s="69">
        <v>5</v>
      </c>
      <c r="H30" s="69">
        <v>1</v>
      </c>
      <c r="I30" s="69">
        <v>2</v>
      </c>
      <c r="J30" s="69">
        <v>0</v>
      </c>
      <c r="K30" s="69">
        <v>0</v>
      </c>
      <c r="L30" s="69">
        <v>3</v>
      </c>
      <c r="M30" s="69">
        <v>1</v>
      </c>
      <c r="N30" s="69">
        <v>3</v>
      </c>
      <c r="O30" s="70"/>
      <c r="P30" s="70"/>
      <c r="Q30" s="70"/>
      <c r="R30" s="70"/>
      <c r="S30" s="70"/>
      <c r="T30" s="60">
        <f>IF(E30="","",SUM(E30:S30)+(COUNTIF(E30:S30,"5*")*5))</f>
        <v>18</v>
      </c>
      <c r="U30" s="183"/>
      <c r="V30" s="113">
        <v>0.44027777777777777</v>
      </c>
      <c r="W30" s="39" t="s">
        <v>3</v>
      </c>
      <c r="X30" s="40"/>
      <c r="Y30" s="40"/>
      <c r="Z30" s="41"/>
      <c r="AA30" s="41"/>
      <c r="AB30" s="42"/>
      <c r="AC30" s="43" t="str">
        <f>TEXT((V31-V30+0.00000000000001),"[hh].mm.ss")</f>
        <v>04.53.00</v>
      </c>
    </row>
    <row r="31" spans="1:29" ht="16.5" customHeight="1" thickBot="1">
      <c r="A31" s="125"/>
      <c r="B31" s="97"/>
      <c r="C31" s="98"/>
      <c r="D31" s="99"/>
      <c r="E31" s="6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/>
      <c r="L31" s="59"/>
      <c r="M31" s="59"/>
      <c r="N31" s="59"/>
      <c r="O31" s="67"/>
      <c r="P31" s="67"/>
      <c r="Q31" s="67"/>
      <c r="R31" s="67"/>
      <c r="S31" s="67"/>
      <c r="T31" s="60">
        <f>IF(E31="","",SUM(E31:S31)+(COUNTIF(E31:S31,"5*")*5))</f>
        <v>0</v>
      </c>
      <c r="U31" s="184"/>
      <c r="V31" s="113">
        <v>0.6437499999999999</v>
      </c>
      <c r="W31" s="44" t="s">
        <v>12</v>
      </c>
      <c r="X31" s="45"/>
      <c r="Y31" s="45"/>
      <c r="Z31" s="46"/>
      <c r="AA31" s="47"/>
      <c r="AB31" s="48"/>
      <c r="AC31" s="49" t="str">
        <f>TEXT(IF($E29="","",(IF($E30="",T29/(15-(COUNTIF($E29:$S29,""))),(IF($E31="",(T29+T30)/(30-(COUNTIF($E29:$S29,"")+COUNTIF($E30:$S30,""))),(T29+T30+T31)/(45-(COUNTIF($E29:$S29,"")+COUNTIF($E30:$S30,"")+COUNTIF($E31:$S31,"")))))))),"0,00")</f>
        <v>1,65</v>
      </c>
    </row>
    <row r="32" spans="1:29" ht="15.75" customHeight="1" thickBot="1">
      <c r="A32" s="122">
        <v>25</v>
      </c>
      <c r="B32" s="91">
        <v>115</v>
      </c>
      <c r="C32" s="92"/>
      <c r="D32" s="93" t="s">
        <v>35</v>
      </c>
      <c r="E32" s="69">
        <v>0</v>
      </c>
      <c r="F32" s="69">
        <v>0</v>
      </c>
      <c r="G32" s="69">
        <v>3</v>
      </c>
      <c r="H32" s="69">
        <v>1</v>
      </c>
      <c r="I32" s="69">
        <v>3</v>
      </c>
      <c r="J32" s="69">
        <v>3</v>
      </c>
      <c r="K32" s="69">
        <v>5</v>
      </c>
      <c r="L32" s="69">
        <v>3</v>
      </c>
      <c r="M32" s="69">
        <v>1</v>
      </c>
      <c r="N32" s="69">
        <v>3</v>
      </c>
      <c r="O32" s="59"/>
      <c r="P32" s="59"/>
      <c r="Q32" s="59"/>
      <c r="R32" s="59"/>
      <c r="S32" s="59"/>
      <c r="T32" s="60">
        <f t="shared" si="0"/>
        <v>22</v>
      </c>
      <c r="U32" s="182" t="s">
        <v>114</v>
      </c>
      <c r="V32" s="61">
        <f>SUM(T32:T35)+IF(ISNUMBER(U32),U32,0)+IF(ISNUMBER(U34),U34,0)+IF(ISNUMBER(U35),U35,0)</f>
        <v>63</v>
      </c>
      <c r="W32" s="50">
        <f>COUNTIF($E32:$S32,0)+COUNTIF($E33:$S33,0)+COUNTIF($E34:$S34,0)+COUNTIF($E35:$S35,0)</f>
        <v>10</v>
      </c>
      <c r="X32" s="50">
        <f>COUNTIF($E32:$S32,1)+COUNTIF($E33:$S33,1)+COUNTIF($E34:$S34,1)+COUNTIF($E35:$S35,1)</f>
        <v>9</v>
      </c>
      <c r="Y32" s="50">
        <f>COUNTIF($E32:$S32,2)+COUNTIF($E33:$S33,2)+COUNTIF($E34:$S34,2)+COUNTIF($E35:$S35,2)</f>
        <v>1</v>
      </c>
      <c r="Z32" s="50">
        <f>COUNTIF($E32:$S32,3)+COUNTIF($E33:$S33,3)+COUNTIF($E34:$S34,3)+COUNTIF($E35:$S35,3)</f>
        <v>14</v>
      </c>
      <c r="AA32" s="50">
        <f>COUNTIF($E32:$S32,5)+COUNTIF($E33:$S33,5)+COUNTIF($E34:$S34,5)+COUNTIF($E35:$S35,5)</f>
        <v>2</v>
      </c>
      <c r="AB32" s="51">
        <f>COUNTIF($E32:$S32,"5*")+COUNTIF($E33:$S33,"5*")+COUNTIF($E34:$S34,"5*")</f>
        <v>0</v>
      </c>
      <c r="AC32" s="107">
        <f>COUNTIF($E32:$S32,20)+COUNTIF($E33:$S33,20)+COUNTIF($E34:$S34,20)</f>
        <v>0</v>
      </c>
    </row>
    <row r="33" spans="1:29" ht="15.75" customHeight="1" thickBot="1">
      <c r="A33" s="123"/>
      <c r="B33" s="94"/>
      <c r="C33" s="95"/>
      <c r="D33" s="96"/>
      <c r="E33" s="69">
        <v>1</v>
      </c>
      <c r="F33" s="69">
        <v>0</v>
      </c>
      <c r="G33" s="69">
        <v>1</v>
      </c>
      <c r="H33" s="69">
        <v>1</v>
      </c>
      <c r="I33" s="69">
        <v>3</v>
      </c>
      <c r="J33" s="69">
        <v>3</v>
      </c>
      <c r="K33" s="69">
        <v>3</v>
      </c>
      <c r="L33" s="69">
        <v>3</v>
      </c>
      <c r="M33" s="69">
        <v>1</v>
      </c>
      <c r="N33" s="69">
        <v>3</v>
      </c>
      <c r="O33" s="53"/>
      <c r="P33" s="53"/>
      <c r="Q33" s="53"/>
      <c r="R33" s="53"/>
      <c r="S33" s="53"/>
      <c r="T33" s="54">
        <f t="shared" si="0"/>
        <v>19</v>
      </c>
      <c r="U33" s="183"/>
      <c r="V33" s="55"/>
      <c r="W33" s="56"/>
      <c r="X33" s="56"/>
      <c r="Y33" s="56"/>
      <c r="Z33" s="56"/>
      <c r="AA33" s="56"/>
      <c r="AB33" s="57"/>
      <c r="AC33" s="108"/>
    </row>
    <row r="34" spans="1:29" ht="16.5" customHeight="1" thickBot="1">
      <c r="A34" s="124"/>
      <c r="B34" s="94" t="s">
        <v>68</v>
      </c>
      <c r="C34" s="95"/>
      <c r="D34" s="96" t="s">
        <v>69</v>
      </c>
      <c r="E34" s="69">
        <v>1</v>
      </c>
      <c r="F34" s="69">
        <v>1</v>
      </c>
      <c r="G34" s="69">
        <v>1</v>
      </c>
      <c r="H34" s="69">
        <v>0</v>
      </c>
      <c r="I34" s="69">
        <v>3</v>
      </c>
      <c r="J34" s="69">
        <v>3</v>
      </c>
      <c r="K34" s="69">
        <v>3</v>
      </c>
      <c r="L34" s="69">
        <v>5</v>
      </c>
      <c r="M34" s="69">
        <v>2</v>
      </c>
      <c r="N34" s="69">
        <v>3</v>
      </c>
      <c r="O34" s="70"/>
      <c r="P34" s="70"/>
      <c r="Q34" s="70"/>
      <c r="R34" s="70"/>
      <c r="S34" s="70"/>
      <c r="T34" s="71">
        <f t="shared" si="0"/>
        <v>22</v>
      </c>
      <c r="U34" s="183"/>
      <c r="V34" s="113">
        <v>0.43333333333333335</v>
      </c>
      <c r="W34" s="39" t="s">
        <v>3</v>
      </c>
      <c r="X34" s="40"/>
      <c r="Y34" s="40"/>
      <c r="Z34" s="41"/>
      <c r="AA34" s="41"/>
      <c r="AB34" s="42"/>
      <c r="AC34" s="109" t="str">
        <f>TEXT((V35-V34+0.00000000000001),"[hh].mm.ss")</f>
        <v>03.48.00</v>
      </c>
    </row>
    <row r="35" spans="1:29" ht="16.5" customHeight="1" thickBot="1">
      <c r="A35" s="125"/>
      <c r="B35" s="97"/>
      <c r="C35" s="98"/>
      <c r="D35" s="99"/>
      <c r="E35" s="66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/>
      <c r="L35" s="67"/>
      <c r="M35" s="67"/>
      <c r="N35" s="67"/>
      <c r="O35" s="74"/>
      <c r="P35" s="74"/>
      <c r="Q35" s="74"/>
      <c r="R35" s="74"/>
      <c r="S35" s="74"/>
      <c r="T35" s="75">
        <f t="shared" si="0"/>
        <v>0</v>
      </c>
      <c r="U35" s="184"/>
      <c r="V35" s="113">
        <v>0.5916666666666667</v>
      </c>
      <c r="W35" s="44" t="s">
        <v>12</v>
      </c>
      <c r="X35" s="45"/>
      <c r="Y35" s="45"/>
      <c r="Z35" s="46"/>
      <c r="AA35" s="47"/>
      <c r="AB35" s="48"/>
      <c r="AC35" s="110" t="str">
        <f>TEXT(IF($E33="","",(IF($E34="",T33/(15-(COUNTIF($E33:$S33,""))),(IF($E35="",(T33+T34)/(30-(COUNTIF($E33:$S33,"")+COUNTIF($E34:$S34,""))),(T33+T34+T35)/(45-(COUNTIF($E33:$S33,"")+COUNTIF($E34:$S34,"")+COUNTIF($E35:$S35,"")))))))),"0,00")</f>
        <v>1,58</v>
      </c>
    </row>
    <row r="36" spans="1:29" ht="15" customHeight="1" thickBot="1">
      <c r="A36" s="122">
        <v>32</v>
      </c>
      <c r="B36" s="91">
        <v>102</v>
      </c>
      <c r="C36" s="92"/>
      <c r="D36" s="93" t="s">
        <v>24</v>
      </c>
      <c r="E36" s="138">
        <v>0</v>
      </c>
      <c r="F36" s="69">
        <v>0</v>
      </c>
      <c r="G36" s="69">
        <v>1</v>
      </c>
      <c r="H36" s="69">
        <v>1</v>
      </c>
      <c r="I36" s="69">
        <v>1</v>
      </c>
      <c r="J36" s="69">
        <v>5</v>
      </c>
      <c r="K36" s="69">
        <v>5</v>
      </c>
      <c r="L36" s="69">
        <v>5</v>
      </c>
      <c r="M36" s="69">
        <v>1</v>
      </c>
      <c r="N36" s="69">
        <v>5</v>
      </c>
      <c r="O36" s="59"/>
      <c r="P36" s="59"/>
      <c r="Q36" s="59"/>
      <c r="R36" s="59"/>
      <c r="S36" s="59"/>
      <c r="T36" s="60">
        <f aca="true" t="shared" si="1" ref="T36:T71">IF(E36="","",SUM(E36:S36)+(COUNTIF(E36:S36,"5*")*5))</f>
        <v>24</v>
      </c>
      <c r="U36" s="182" t="s">
        <v>115</v>
      </c>
      <c r="V36" s="61">
        <f>SUM(T36:T39)+IF(ISNUMBER(U36),U36,0)+IF(ISNUMBER(U38),U38,0)+IF(ISNUMBER(U39),U39,0)</f>
        <v>66</v>
      </c>
      <c r="W36" s="50">
        <f>COUNTIF($E36:$S36,0)+COUNTIF($E37:$S37,0)+COUNTIF($E38:$S38,0)+COUNTIF($E39:$S39,0)</f>
        <v>11</v>
      </c>
      <c r="X36" s="50">
        <f>COUNTIF($E36:$S36,1)+COUNTIF($E37:$S37,1)+COUNTIF($E38:$S38,1)+COUNTIF($E39:$S39,1)</f>
        <v>8</v>
      </c>
      <c r="Y36" s="50">
        <f>COUNTIF($E36:$S36,2)+COUNTIF($E37:$S37,2)+COUNTIF($E38:$S38,2)+COUNTIF($E39:$S39,2)</f>
        <v>5</v>
      </c>
      <c r="Z36" s="50">
        <f>COUNTIF($E36:$S36,3)+COUNTIF($E37:$S37,3)+COUNTIF($E38:$S38,3)+COUNTIF($E39:$S39,3)</f>
        <v>6</v>
      </c>
      <c r="AA36" s="50">
        <f>COUNTIF($E36:$S36,5)+COUNTIF($E37:$S37,5)+COUNTIF($E38:$S38,5)+COUNTIF($E39:$S39,5)</f>
        <v>6</v>
      </c>
      <c r="AB36" s="51">
        <f>COUNTIF($E36:$S36,"5*")+COUNTIF($E37:$S37,"5*")+COUNTIF($E38:$S38,"5*")</f>
        <v>0</v>
      </c>
      <c r="AC36" s="52">
        <f>COUNTIF($E36:$S36,20)+COUNTIF($E37:$S37,20)+COUNTIF($E38:$S38,20)</f>
        <v>0</v>
      </c>
    </row>
    <row r="37" spans="1:29" ht="15.75" customHeight="1" thickBot="1">
      <c r="A37" s="123"/>
      <c r="B37" s="94"/>
      <c r="C37" s="95"/>
      <c r="D37" s="96"/>
      <c r="E37" s="69">
        <v>3</v>
      </c>
      <c r="F37" s="69">
        <v>0</v>
      </c>
      <c r="G37" s="69">
        <v>2</v>
      </c>
      <c r="H37" s="69">
        <v>2</v>
      </c>
      <c r="I37" s="69">
        <v>3</v>
      </c>
      <c r="J37" s="69">
        <v>1</v>
      </c>
      <c r="K37" s="69">
        <v>0</v>
      </c>
      <c r="L37" s="69">
        <v>5</v>
      </c>
      <c r="M37" s="69">
        <v>3</v>
      </c>
      <c r="N37" s="69">
        <v>2</v>
      </c>
      <c r="O37" s="53"/>
      <c r="P37" s="53"/>
      <c r="Q37" s="53"/>
      <c r="R37" s="53"/>
      <c r="S37" s="53"/>
      <c r="T37" s="54">
        <f t="shared" si="1"/>
        <v>21</v>
      </c>
      <c r="U37" s="183"/>
      <c r="V37" s="55"/>
      <c r="W37" s="56"/>
      <c r="X37" s="56"/>
      <c r="Y37" s="56"/>
      <c r="Z37" s="56"/>
      <c r="AA37" s="56"/>
      <c r="AB37" s="57"/>
      <c r="AC37" s="58"/>
    </row>
    <row r="38" spans="1:29" ht="16.5" customHeight="1" thickBot="1">
      <c r="A38" s="124"/>
      <c r="B38" s="94" t="s">
        <v>98</v>
      </c>
      <c r="C38" s="95"/>
      <c r="D38" s="96" t="s">
        <v>99</v>
      </c>
      <c r="E38" s="69">
        <v>5</v>
      </c>
      <c r="F38" s="69">
        <v>0</v>
      </c>
      <c r="G38" s="69">
        <v>1</v>
      </c>
      <c r="H38" s="69">
        <v>2</v>
      </c>
      <c r="I38" s="69">
        <v>3</v>
      </c>
      <c r="J38" s="69">
        <v>2</v>
      </c>
      <c r="K38" s="69">
        <v>1</v>
      </c>
      <c r="L38" s="69">
        <v>3</v>
      </c>
      <c r="M38" s="69">
        <v>1</v>
      </c>
      <c r="N38" s="69">
        <v>3</v>
      </c>
      <c r="O38" s="70"/>
      <c r="P38" s="70"/>
      <c r="Q38" s="70"/>
      <c r="R38" s="70"/>
      <c r="S38" s="70"/>
      <c r="T38" s="71">
        <f t="shared" si="1"/>
        <v>21</v>
      </c>
      <c r="U38" s="183"/>
      <c r="V38" s="113">
        <v>0.4381944444444445</v>
      </c>
      <c r="W38" s="39" t="s">
        <v>3</v>
      </c>
      <c r="X38" s="40"/>
      <c r="Y38" s="40"/>
      <c r="Z38" s="41"/>
      <c r="AA38" s="41"/>
      <c r="AB38" s="42"/>
      <c r="AC38" s="43" t="str">
        <f>TEXT((V39-V38+0.00000000000001),"[hh].mm.ss")</f>
        <v>03.56.00</v>
      </c>
    </row>
    <row r="39" spans="1:29" ht="16.5" customHeight="1" thickBot="1">
      <c r="A39" s="125"/>
      <c r="B39" s="97"/>
      <c r="C39" s="98"/>
      <c r="D39" s="99"/>
      <c r="E39" s="66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/>
      <c r="L39" s="67"/>
      <c r="M39" s="67"/>
      <c r="N39" s="67"/>
      <c r="O39" s="67"/>
      <c r="P39" s="67"/>
      <c r="Q39" s="67"/>
      <c r="R39" s="67"/>
      <c r="S39" s="67"/>
      <c r="T39" s="68">
        <f t="shared" si="1"/>
        <v>0</v>
      </c>
      <c r="U39" s="184"/>
      <c r="V39" s="113">
        <v>0.6020833333333333</v>
      </c>
      <c r="W39" s="44" t="s">
        <v>12</v>
      </c>
      <c r="X39" s="45"/>
      <c r="Y39" s="45"/>
      <c r="Z39" s="46"/>
      <c r="AA39" s="47"/>
      <c r="AB39" s="48"/>
      <c r="AC39" s="49" t="str">
        <f>TEXT(IF($E37="","",(IF($E38="",T37/(15-(COUNTIF($E37:$S37,""))),(IF($E39="",(T37+T38)/(30-(COUNTIF($E37:$S37,"")+COUNTIF($E38:$S38,""))),(T37+T38+T39)/(45-(COUNTIF($E37:$S37,"")+COUNTIF($E38:$S38,"")+COUNTIF($E39:$S39,"")))))))),"0,00")</f>
        <v>1,62</v>
      </c>
    </row>
    <row r="40" spans="1:29" ht="15.75" thickBot="1">
      <c r="A40" s="122">
        <v>29</v>
      </c>
      <c r="B40" s="91">
        <v>112</v>
      </c>
      <c r="C40" s="92"/>
      <c r="D40" s="93" t="s">
        <v>35</v>
      </c>
      <c r="E40" s="69">
        <v>3</v>
      </c>
      <c r="F40" s="69">
        <v>0</v>
      </c>
      <c r="G40" s="69">
        <v>3</v>
      </c>
      <c r="H40" s="69">
        <v>1</v>
      </c>
      <c r="I40" s="69">
        <v>3</v>
      </c>
      <c r="J40" s="69">
        <v>2</v>
      </c>
      <c r="K40" s="69">
        <v>3</v>
      </c>
      <c r="L40" s="69">
        <v>3</v>
      </c>
      <c r="M40" s="69">
        <v>3</v>
      </c>
      <c r="N40" s="69">
        <v>3</v>
      </c>
      <c r="O40" s="59"/>
      <c r="P40" s="59"/>
      <c r="Q40" s="59"/>
      <c r="R40" s="59"/>
      <c r="S40" s="59"/>
      <c r="T40" s="60">
        <f t="shared" si="1"/>
        <v>24</v>
      </c>
      <c r="U40" s="182" t="s">
        <v>116</v>
      </c>
      <c r="V40" s="61">
        <f>SUM(T40:T43)+IF(ISNUMBER(U40),U40,0)+IF(ISNUMBER(U42),U42,0)+IF(ISNUMBER(U43),U43,0)</f>
        <v>69</v>
      </c>
      <c r="W40" s="50">
        <f>COUNTIF($E40:$S40,0)+COUNTIF($E41:$S41,0)+COUNTIF($E42:$S42,0)+COUNTIF($E43:$S43,0)</f>
        <v>9</v>
      </c>
      <c r="X40" s="50">
        <f>COUNTIF($E40:$S40,1)+COUNTIF($E41:$S41,1)+COUNTIF($E42:$S42,1)+COUNTIF($E43:$S43,1)</f>
        <v>4</v>
      </c>
      <c r="Y40" s="50">
        <f>COUNTIF($E40:$S40,2)+COUNTIF($E41:$S41,2)+COUNTIF($E42:$S42,2)+COUNTIF($E43:$S43,2)</f>
        <v>6</v>
      </c>
      <c r="Z40" s="50">
        <f>COUNTIF($E40:$S40,3)+COUNTIF($E41:$S41,3)+COUNTIF($E42:$S42,3)+COUNTIF($E43:$S43,3)</f>
        <v>16</v>
      </c>
      <c r="AA40" s="50">
        <f>COUNTIF($E40:$S40,5)+COUNTIF($E41:$S41,5)+COUNTIF($E42:$S42,5)+COUNTIF($E43:$S43,5)</f>
        <v>1</v>
      </c>
      <c r="AB40" s="51">
        <f>COUNTIF($E40:$S40,"5*")+COUNTIF($E41:$S41,"5*")+COUNTIF($E42:$S42,"5*")</f>
        <v>0</v>
      </c>
      <c r="AC40" s="52">
        <f>COUNTIF($E40:$S40,20)+COUNTIF($E41:$S41,20)+COUNTIF($E42:$S42,20)</f>
        <v>0</v>
      </c>
    </row>
    <row r="41" spans="1:29" ht="15.75" thickBot="1">
      <c r="A41" s="123"/>
      <c r="B41" s="94"/>
      <c r="C41" s="95"/>
      <c r="D41" s="96"/>
      <c r="E41" s="69">
        <v>2</v>
      </c>
      <c r="F41" s="69">
        <v>0</v>
      </c>
      <c r="G41" s="69">
        <v>3</v>
      </c>
      <c r="H41" s="69">
        <v>1</v>
      </c>
      <c r="I41" s="69">
        <v>3</v>
      </c>
      <c r="J41" s="69">
        <v>1</v>
      </c>
      <c r="K41" s="69">
        <v>3</v>
      </c>
      <c r="L41" s="69">
        <v>3</v>
      </c>
      <c r="M41" s="69">
        <v>2</v>
      </c>
      <c r="N41" s="69">
        <v>5</v>
      </c>
      <c r="O41" s="53"/>
      <c r="P41" s="53"/>
      <c r="Q41" s="53"/>
      <c r="R41" s="53"/>
      <c r="S41" s="53"/>
      <c r="T41" s="54">
        <f t="shared" si="1"/>
        <v>23</v>
      </c>
      <c r="U41" s="183"/>
      <c r="V41" s="55"/>
      <c r="W41" s="56"/>
      <c r="X41" s="56"/>
      <c r="Y41" s="56"/>
      <c r="Z41" s="56"/>
      <c r="AA41" s="56"/>
      <c r="AB41" s="57"/>
      <c r="AC41" s="58"/>
    </row>
    <row r="42" spans="1:29" ht="18.75" thickBot="1">
      <c r="A42" s="124"/>
      <c r="B42" s="94" t="s">
        <v>86</v>
      </c>
      <c r="C42" s="95"/>
      <c r="D42" s="96" t="s">
        <v>28</v>
      </c>
      <c r="E42" s="69">
        <v>3</v>
      </c>
      <c r="F42" s="69">
        <v>0</v>
      </c>
      <c r="G42" s="69">
        <v>2</v>
      </c>
      <c r="H42" s="69">
        <v>2</v>
      </c>
      <c r="I42" s="69">
        <v>3</v>
      </c>
      <c r="J42" s="69">
        <v>1</v>
      </c>
      <c r="K42" s="69">
        <v>3</v>
      </c>
      <c r="L42" s="69">
        <v>3</v>
      </c>
      <c r="M42" s="69">
        <v>2</v>
      </c>
      <c r="N42" s="69">
        <v>3</v>
      </c>
      <c r="O42" s="70"/>
      <c r="P42" s="70"/>
      <c r="Q42" s="70"/>
      <c r="R42" s="70"/>
      <c r="S42" s="70"/>
      <c r="T42" s="71">
        <f t="shared" si="1"/>
        <v>22</v>
      </c>
      <c r="U42" s="183"/>
      <c r="V42" s="113">
        <v>0.4361111111111111</v>
      </c>
      <c r="W42" s="39" t="s">
        <v>3</v>
      </c>
      <c r="X42" s="40"/>
      <c r="Y42" s="40"/>
      <c r="Z42" s="41"/>
      <c r="AA42" s="41"/>
      <c r="AB42" s="42"/>
      <c r="AC42" s="43" t="str">
        <f>TEXT((V43-V42+0.00000000000001),"[hh].mm.ss")</f>
        <v>03.22.00</v>
      </c>
    </row>
    <row r="43" spans="1:29" ht="18.75" thickBot="1">
      <c r="A43" s="125"/>
      <c r="B43" s="97"/>
      <c r="C43" s="98"/>
      <c r="D43" s="99"/>
      <c r="E43" s="66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/>
      <c r="L43" s="67"/>
      <c r="M43" s="67"/>
      <c r="N43" s="67"/>
      <c r="O43" s="67"/>
      <c r="P43" s="67"/>
      <c r="Q43" s="67"/>
      <c r="R43" s="67"/>
      <c r="S43" s="67"/>
      <c r="T43" s="68">
        <f t="shared" si="1"/>
        <v>0</v>
      </c>
      <c r="U43" s="184"/>
      <c r="V43" s="113">
        <v>0.576388888888889</v>
      </c>
      <c r="W43" s="44" t="s">
        <v>12</v>
      </c>
      <c r="X43" s="45"/>
      <c r="Y43" s="45"/>
      <c r="Z43" s="46"/>
      <c r="AA43" s="47"/>
      <c r="AB43" s="48"/>
      <c r="AC43" s="49" t="str">
        <f>TEXT(IF($E41="","",(IF($E42="",T41/(15-(COUNTIF($E41:$S41,""))),(IF($E43="",(T41+T42)/(30-(COUNTIF($E41:$S41,"")+COUNTIF($E42:$S42,""))),(T41+T42+T43)/(45-(COUNTIF($E41:$S41,"")+COUNTIF($E42:$S42,"")+COUNTIF($E43:$S43,"")))))))),"0,00")</f>
        <v>1,73</v>
      </c>
    </row>
    <row r="44" spans="1:29" ht="15.75" thickBot="1">
      <c r="A44" s="122">
        <v>26</v>
      </c>
      <c r="B44" s="91">
        <v>113</v>
      </c>
      <c r="C44" s="92"/>
      <c r="D44" s="93" t="s">
        <v>35</v>
      </c>
      <c r="E44" s="69">
        <v>3</v>
      </c>
      <c r="F44" s="69">
        <v>1</v>
      </c>
      <c r="G44" s="69">
        <v>1</v>
      </c>
      <c r="H44" s="69">
        <v>1</v>
      </c>
      <c r="I44" s="69">
        <v>3</v>
      </c>
      <c r="J44" s="69">
        <v>1</v>
      </c>
      <c r="K44" s="69">
        <v>3</v>
      </c>
      <c r="L44" s="69">
        <v>5</v>
      </c>
      <c r="M44" s="69">
        <v>3</v>
      </c>
      <c r="N44" s="69">
        <v>3</v>
      </c>
      <c r="O44" s="59"/>
      <c r="P44" s="59"/>
      <c r="Q44" s="59"/>
      <c r="R44" s="59"/>
      <c r="S44" s="59"/>
      <c r="T44" s="60">
        <f t="shared" si="1"/>
        <v>24</v>
      </c>
      <c r="U44" s="182" t="s">
        <v>117</v>
      </c>
      <c r="V44" s="61">
        <f>SUM(T44:T47)+IF(ISNUMBER(U44),U44,0)+IF(ISNUMBER(U46),U46,0)+IF(ISNUMBER(U47),U47,0)</f>
        <v>69</v>
      </c>
      <c r="W44" s="50">
        <f>COUNTIF($E44:$S44,0)+COUNTIF($E45:$S45,0)+COUNTIF($E46:$S46,0)+COUNTIF($E47:$S47,0)</f>
        <v>8</v>
      </c>
      <c r="X44" s="50">
        <f>COUNTIF($E44:$S44,1)+COUNTIF($E45:$S45,1)+COUNTIF($E46:$S46,1)+COUNTIF($E47:$S47,1)</f>
        <v>10</v>
      </c>
      <c r="Y44" s="50">
        <f>COUNTIF($E44:$S44,2)+COUNTIF($E45:$S45,2)+COUNTIF($E46:$S46,2)+COUNTIF($E47:$S47,2)</f>
        <v>1</v>
      </c>
      <c r="Z44" s="50">
        <f>COUNTIF($E44:$S44,3)+COUNTIF($E45:$S45,3)+COUNTIF($E46:$S46,3)+COUNTIF($E47:$S47,3)</f>
        <v>14</v>
      </c>
      <c r="AA44" s="50">
        <f>COUNTIF($E44:$S44,5)+COUNTIF($E45:$S45,5)+COUNTIF($E46:$S46,5)+COUNTIF($E47:$S47,5)</f>
        <v>3</v>
      </c>
      <c r="AB44" s="51">
        <f>COUNTIF($E44:$S44,"5*")+COUNTIF($E45:$S45,"5*")+COUNTIF($E46:$S46,"5*")</f>
        <v>0</v>
      </c>
      <c r="AC44" s="52">
        <f>COUNTIF($E44:$S44,20)+COUNTIF($E45:$S45,20)+COUNTIF($E46:$S46,20)</f>
        <v>0</v>
      </c>
    </row>
    <row r="45" spans="1:29" ht="15.75" thickBot="1">
      <c r="A45" s="123"/>
      <c r="B45" s="94"/>
      <c r="C45" s="95"/>
      <c r="D45" s="96"/>
      <c r="E45" s="69">
        <v>1</v>
      </c>
      <c r="F45" s="69">
        <v>0</v>
      </c>
      <c r="G45" s="69">
        <v>1</v>
      </c>
      <c r="H45" s="69">
        <v>3</v>
      </c>
      <c r="I45" s="69">
        <v>3</v>
      </c>
      <c r="J45" s="69">
        <v>3</v>
      </c>
      <c r="K45" s="69">
        <v>3</v>
      </c>
      <c r="L45" s="69">
        <v>5</v>
      </c>
      <c r="M45" s="69">
        <v>3</v>
      </c>
      <c r="N45" s="69">
        <v>3</v>
      </c>
      <c r="O45" s="53"/>
      <c r="P45" s="53"/>
      <c r="Q45" s="53"/>
      <c r="R45" s="53"/>
      <c r="S45" s="53"/>
      <c r="T45" s="54">
        <f t="shared" si="1"/>
        <v>25</v>
      </c>
      <c r="U45" s="183"/>
      <c r="V45" s="55"/>
      <c r="W45" s="56"/>
      <c r="X45" s="56"/>
      <c r="Y45" s="56"/>
      <c r="Z45" s="56"/>
      <c r="AA45" s="56"/>
      <c r="AB45" s="57"/>
      <c r="AC45" s="58"/>
    </row>
    <row r="46" spans="1:29" ht="18.75" thickBot="1">
      <c r="A46" s="124"/>
      <c r="B46" s="94" t="s">
        <v>75</v>
      </c>
      <c r="C46" s="95"/>
      <c r="D46" s="96" t="s">
        <v>76</v>
      </c>
      <c r="E46" s="69">
        <v>1</v>
      </c>
      <c r="F46" s="69">
        <v>0</v>
      </c>
      <c r="G46" s="69">
        <v>3</v>
      </c>
      <c r="H46" s="69">
        <v>1</v>
      </c>
      <c r="I46" s="69">
        <v>3</v>
      </c>
      <c r="J46" s="69">
        <v>2</v>
      </c>
      <c r="K46" s="69">
        <v>1</v>
      </c>
      <c r="L46" s="69">
        <v>5</v>
      </c>
      <c r="M46" s="69">
        <v>1</v>
      </c>
      <c r="N46" s="69">
        <v>3</v>
      </c>
      <c r="O46" s="70"/>
      <c r="P46" s="70"/>
      <c r="Q46" s="70"/>
      <c r="R46" s="70"/>
      <c r="S46" s="70"/>
      <c r="T46" s="71">
        <f t="shared" si="1"/>
        <v>20</v>
      </c>
      <c r="U46" s="183"/>
      <c r="V46" s="113">
        <v>0.43402777777777773</v>
      </c>
      <c r="W46" s="39" t="s">
        <v>3</v>
      </c>
      <c r="X46" s="40"/>
      <c r="Y46" s="40"/>
      <c r="Z46" s="41"/>
      <c r="AA46" s="41"/>
      <c r="AB46" s="42"/>
      <c r="AC46" s="43" t="str">
        <f>TEXT((V47-V46+0.00000000000001),"[hh].mm.ss")</f>
        <v>04.30.00</v>
      </c>
    </row>
    <row r="47" spans="1:29" ht="18.75" thickBot="1">
      <c r="A47" s="125"/>
      <c r="B47" s="97"/>
      <c r="C47" s="98"/>
      <c r="D47" s="99"/>
      <c r="E47" s="66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/>
      <c r="L47" s="67"/>
      <c r="M47" s="67"/>
      <c r="N47" s="67"/>
      <c r="O47" s="67"/>
      <c r="P47" s="67"/>
      <c r="Q47" s="67"/>
      <c r="R47" s="67"/>
      <c r="S47" s="67"/>
      <c r="T47" s="68">
        <f t="shared" si="1"/>
        <v>0</v>
      </c>
      <c r="U47" s="184"/>
      <c r="V47" s="113">
        <v>0.6215277777777778</v>
      </c>
      <c r="W47" s="44" t="s">
        <v>12</v>
      </c>
      <c r="X47" s="45"/>
      <c r="Y47" s="45"/>
      <c r="Z47" s="46"/>
      <c r="AA47" s="47"/>
      <c r="AB47" s="48"/>
      <c r="AC47" s="49" t="str">
        <f>TEXT(IF($E45="","",(IF($E46="",T45/(15-(COUNTIF($E45:$S45,""))),(IF($E47="",(T45+T46)/(30-(COUNTIF($E45:$S45,"")+COUNTIF($E46:$S46,""))),(T45+T46+T47)/(45-(COUNTIF($E45:$S45,"")+COUNTIF($E46:$S46,"")+COUNTIF($E47:$S47,"")))))))),"0,00")</f>
        <v>1,73</v>
      </c>
    </row>
    <row r="48" spans="1:29" ht="15.75" thickBot="1">
      <c r="A48" s="122">
        <v>36</v>
      </c>
      <c r="B48" s="91">
        <v>117</v>
      </c>
      <c r="C48" s="92"/>
      <c r="D48" s="93" t="s">
        <v>52</v>
      </c>
      <c r="E48" s="69">
        <v>1</v>
      </c>
      <c r="F48" s="69">
        <v>0</v>
      </c>
      <c r="G48" s="69">
        <v>2</v>
      </c>
      <c r="H48" s="69">
        <v>1</v>
      </c>
      <c r="I48" s="69">
        <v>3</v>
      </c>
      <c r="J48" s="69">
        <v>3</v>
      </c>
      <c r="K48" s="69">
        <v>3</v>
      </c>
      <c r="L48" s="69">
        <v>3</v>
      </c>
      <c r="M48" s="69">
        <v>3</v>
      </c>
      <c r="N48" s="69">
        <v>3</v>
      </c>
      <c r="O48" s="59"/>
      <c r="P48" s="59"/>
      <c r="Q48" s="59"/>
      <c r="R48" s="59"/>
      <c r="S48" s="59"/>
      <c r="T48" s="60">
        <f t="shared" si="1"/>
        <v>22</v>
      </c>
      <c r="U48" s="182" t="s">
        <v>118</v>
      </c>
      <c r="V48" s="61">
        <f>SUM(T48:T51)+IF(ISNUMBER(U48),U48,0)+IF(ISNUMBER(U50),U50,0)+IF(ISNUMBER(U51),U51,0)</f>
        <v>73</v>
      </c>
      <c r="W48" s="50">
        <f>COUNTIF($E48:$S48,0)+COUNTIF($E49:$S49,0)+COUNTIF($E50:$S50,0)+COUNTIF($E51:$S51,0)</f>
        <v>10</v>
      </c>
      <c r="X48" s="50">
        <f>COUNTIF($E48:$S48,1)+COUNTIF($E49:$S49,1)+COUNTIF($E50:$S50,1)+COUNTIF($E51:$S51,1)</f>
        <v>5</v>
      </c>
      <c r="Y48" s="50">
        <f>COUNTIF($E48:$S48,2)+COUNTIF($E49:$S49,2)+COUNTIF($E50:$S50,2)+COUNTIF($E51:$S51,2)</f>
        <v>3</v>
      </c>
      <c r="Z48" s="50">
        <f>COUNTIF($E48:$S48,3)+COUNTIF($E49:$S49,3)+COUNTIF($E50:$S50,3)+COUNTIF($E51:$S51,3)</f>
        <v>14</v>
      </c>
      <c r="AA48" s="50">
        <f>COUNTIF($E48:$S48,5)+COUNTIF($E49:$S49,5)+COUNTIF($E50:$S50,5)+COUNTIF($E51:$S51,5)</f>
        <v>4</v>
      </c>
      <c r="AB48" s="51">
        <f>COUNTIF($E48:$S48,"5*")+COUNTIF($E49:$S49,"5*")+COUNTIF($E50:$S50,"5*")</f>
        <v>0</v>
      </c>
      <c r="AC48" s="52">
        <f>COUNTIF($E48:$S48,20)+COUNTIF($E49:$S49,20)+COUNTIF($E50:$S50,20)</f>
        <v>0</v>
      </c>
    </row>
    <row r="49" spans="1:29" ht="15.75" thickBot="1">
      <c r="A49" s="123"/>
      <c r="B49" s="94"/>
      <c r="C49" s="95"/>
      <c r="D49" s="96"/>
      <c r="E49" s="69">
        <v>3</v>
      </c>
      <c r="F49" s="69">
        <v>0</v>
      </c>
      <c r="G49" s="69">
        <v>3</v>
      </c>
      <c r="H49" s="69">
        <v>0</v>
      </c>
      <c r="I49" s="69">
        <v>3</v>
      </c>
      <c r="J49" s="69">
        <v>3</v>
      </c>
      <c r="K49" s="69">
        <v>5</v>
      </c>
      <c r="L49" s="69">
        <v>5</v>
      </c>
      <c r="M49" s="69">
        <v>2</v>
      </c>
      <c r="N49" s="69">
        <v>3</v>
      </c>
      <c r="O49" s="53"/>
      <c r="P49" s="53"/>
      <c r="Q49" s="53"/>
      <c r="R49" s="53"/>
      <c r="S49" s="53"/>
      <c r="T49" s="60">
        <f t="shared" si="1"/>
        <v>27</v>
      </c>
      <c r="U49" s="183"/>
      <c r="V49" s="55"/>
      <c r="W49" s="56"/>
      <c r="X49" s="56"/>
      <c r="Y49" s="56"/>
      <c r="Z49" s="56"/>
      <c r="AA49" s="56"/>
      <c r="AB49" s="57"/>
      <c r="AC49" s="58"/>
    </row>
    <row r="50" spans="1:29" ht="18.75" thickBot="1">
      <c r="A50" s="124"/>
      <c r="B50" s="94" t="s">
        <v>110</v>
      </c>
      <c r="C50" s="95"/>
      <c r="D50" s="96">
        <v>290</v>
      </c>
      <c r="E50" s="69">
        <v>1</v>
      </c>
      <c r="F50" s="69">
        <v>0</v>
      </c>
      <c r="G50" s="69">
        <v>5</v>
      </c>
      <c r="H50" s="69">
        <v>1</v>
      </c>
      <c r="I50" s="69">
        <v>1</v>
      </c>
      <c r="J50" s="69">
        <v>2</v>
      </c>
      <c r="K50" s="69">
        <v>3</v>
      </c>
      <c r="L50" s="69">
        <v>5</v>
      </c>
      <c r="M50" s="69">
        <v>3</v>
      </c>
      <c r="N50" s="69">
        <v>3</v>
      </c>
      <c r="O50" s="70"/>
      <c r="P50" s="70"/>
      <c r="Q50" s="70"/>
      <c r="R50" s="70"/>
      <c r="S50" s="70"/>
      <c r="T50" s="60">
        <f t="shared" si="1"/>
        <v>24</v>
      </c>
      <c r="U50" s="183"/>
      <c r="V50" s="113">
        <v>0.44097222222222227</v>
      </c>
      <c r="W50" s="39" t="s">
        <v>3</v>
      </c>
      <c r="X50" s="40"/>
      <c r="Y50" s="40"/>
      <c r="Z50" s="41"/>
      <c r="AA50" s="41"/>
      <c r="AB50" s="42"/>
      <c r="AC50" s="43" t="str">
        <f>TEXT((V51-V50+0.00000000000001),"[hh].mm.ss")</f>
        <v>04.52.00</v>
      </c>
    </row>
    <row r="51" spans="1:29" ht="18.75" thickBot="1">
      <c r="A51" s="125"/>
      <c r="B51" s="97"/>
      <c r="C51" s="98"/>
      <c r="D51" s="99"/>
      <c r="E51" s="6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/>
      <c r="L51" s="59"/>
      <c r="M51" s="59"/>
      <c r="N51" s="59"/>
      <c r="O51" s="67"/>
      <c r="P51" s="67"/>
      <c r="Q51" s="67"/>
      <c r="R51" s="67"/>
      <c r="S51" s="67"/>
      <c r="T51" s="60">
        <f t="shared" si="1"/>
        <v>0</v>
      </c>
      <c r="U51" s="184"/>
      <c r="V51" s="113">
        <v>0.6437499999999999</v>
      </c>
      <c r="W51" s="44" t="s">
        <v>12</v>
      </c>
      <c r="X51" s="45"/>
      <c r="Y51" s="45"/>
      <c r="Z51" s="46"/>
      <c r="AA51" s="47"/>
      <c r="AB51" s="48"/>
      <c r="AC51" s="49" t="str">
        <f>TEXT(IF($E49="","",(IF($E50="",T49/(15-(COUNTIF($E49:$S49,""))),(IF($E51="",(T49+T50)/(30-(COUNTIF($E49:$S49,"")+COUNTIF($E50:$S50,""))),(T49+T50+T51)/(45-(COUNTIF($E49:$S49,"")+COUNTIF($E50:$S50,"")+COUNTIF($E51:$S51,"")))))))),"0,00")</f>
        <v>1,96</v>
      </c>
    </row>
    <row r="52" spans="1:29" ht="15.75" thickBot="1">
      <c r="A52" s="122">
        <v>30</v>
      </c>
      <c r="B52" s="91">
        <v>104</v>
      </c>
      <c r="C52" s="92"/>
      <c r="D52" s="93" t="s">
        <v>24</v>
      </c>
      <c r="E52" s="69">
        <v>1</v>
      </c>
      <c r="F52" s="69">
        <v>0</v>
      </c>
      <c r="G52" s="69">
        <v>5</v>
      </c>
      <c r="H52" s="69">
        <v>1</v>
      </c>
      <c r="I52" s="69">
        <v>3</v>
      </c>
      <c r="J52" s="69">
        <v>2</v>
      </c>
      <c r="K52" s="69">
        <v>5</v>
      </c>
      <c r="L52" s="69">
        <v>3</v>
      </c>
      <c r="M52" s="69">
        <v>2</v>
      </c>
      <c r="N52" s="69">
        <v>3</v>
      </c>
      <c r="O52" s="59"/>
      <c r="P52" s="59"/>
      <c r="Q52" s="59"/>
      <c r="R52" s="59"/>
      <c r="S52" s="59"/>
      <c r="T52" s="60">
        <f t="shared" si="1"/>
        <v>25</v>
      </c>
      <c r="U52" s="182" t="s">
        <v>119</v>
      </c>
      <c r="V52" s="61">
        <f>SUM(T52:T55)+IF(ISNUMBER(U52),U52,0)+IF(ISNUMBER(U54),U54,0)+IF(ISNUMBER(U55),U55,0)</f>
        <v>73</v>
      </c>
      <c r="W52" s="50">
        <f>COUNTIF($E52:$S52,0)+COUNTIF($E53:$S53,0)+COUNTIF($E54:$S54,0)+COUNTIF($E55:$S55,0)</f>
        <v>9</v>
      </c>
      <c r="X52" s="50">
        <f>COUNTIF($E52:$S52,1)+COUNTIF($E53:$S53,1)+COUNTIF($E54:$S54,1)+COUNTIF($E55:$S55,1)</f>
        <v>4</v>
      </c>
      <c r="Y52" s="50">
        <f>COUNTIF($E52:$S52,2)+COUNTIF($E53:$S53,2)+COUNTIF($E54:$S54,2)+COUNTIF($E55:$S55,2)</f>
        <v>6</v>
      </c>
      <c r="Z52" s="50">
        <f>COUNTIF($E52:$S52,3)+COUNTIF($E53:$S53,3)+COUNTIF($E54:$S54,3)+COUNTIF($E55:$S55,3)</f>
        <v>14</v>
      </c>
      <c r="AA52" s="50">
        <f>COUNTIF($E52:$S52,5)+COUNTIF($E53:$S53,5)+COUNTIF($E54:$S54,5)+COUNTIF($E55:$S55,5)</f>
        <v>3</v>
      </c>
      <c r="AB52" s="51">
        <f>COUNTIF($E52:$S52,"5*")+COUNTIF($E53:$S53,"5*")+COUNTIF($E54:$S54,"5*")</f>
        <v>0</v>
      </c>
      <c r="AC52" s="52">
        <f>COUNTIF($E52:$S52,20)+COUNTIF($E53:$S53,20)+COUNTIF($E54:$S54,20)</f>
        <v>0</v>
      </c>
    </row>
    <row r="53" spans="1:29" ht="15.75" thickBot="1">
      <c r="A53" s="123"/>
      <c r="B53" s="94"/>
      <c r="C53" s="95"/>
      <c r="D53" s="96"/>
      <c r="E53" s="69">
        <v>2</v>
      </c>
      <c r="F53" s="69">
        <v>0</v>
      </c>
      <c r="G53" s="69">
        <v>3</v>
      </c>
      <c r="H53" s="69">
        <v>5</v>
      </c>
      <c r="I53" s="69">
        <v>3</v>
      </c>
      <c r="J53" s="69">
        <v>3</v>
      </c>
      <c r="K53" s="69">
        <v>3</v>
      </c>
      <c r="L53" s="69">
        <v>3</v>
      </c>
      <c r="M53" s="69">
        <v>2</v>
      </c>
      <c r="N53" s="69">
        <v>3</v>
      </c>
      <c r="O53" s="53"/>
      <c r="P53" s="53"/>
      <c r="Q53" s="53"/>
      <c r="R53" s="53"/>
      <c r="S53" s="53"/>
      <c r="T53" s="54">
        <f t="shared" si="1"/>
        <v>27</v>
      </c>
      <c r="U53" s="183"/>
      <c r="V53" s="55"/>
      <c r="W53" s="56"/>
      <c r="X53" s="56"/>
      <c r="Y53" s="56"/>
      <c r="Z53" s="56"/>
      <c r="AA53" s="56"/>
      <c r="AB53" s="57"/>
      <c r="AC53" s="58"/>
    </row>
    <row r="54" spans="1:29" ht="18.75" thickBot="1">
      <c r="A54" s="124"/>
      <c r="B54" s="94" t="s">
        <v>90</v>
      </c>
      <c r="C54" s="95"/>
      <c r="D54" s="96" t="s">
        <v>67</v>
      </c>
      <c r="E54" s="69">
        <v>1</v>
      </c>
      <c r="F54" s="69">
        <v>0</v>
      </c>
      <c r="G54" s="69">
        <v>3</v>
      </c>
      <c r="H54" s="69">
        <v>1</v>
      </c>
      <c r="I54" s="69">
        <v>3</v>
      </c>
      <c r="J54" s="69">
        <v>3</v>
      </c>
      <c r="K54" s="69">
        <v>3</v>
      </c>
      <c r="L54" s="69">
        <v>2</v>
      </c>
      <c r="M54" s="69">
        <v>2</v>
      </c>
      <c r="N54" s="69">
        <v>3</v>
      </c>
      <c r="O54" s="70"/>
      <c r="P54" s="70"/>
      <c r="Q54" s="70"/>
      <c r="R54" s="70"/>
      <c r="S54" s="70"/>
      <c r="T54" s="71">
        <f t="shared" si="1"/>
        <v>21</v>
      </c>
      <c r="U54" s="183"/>
      <c r="V54" s="113">
        <v>0.4368055555555555</v>
      </c>
      <c r="W54" s="39" t="s">
        <v>3</v>
      </c>
      <c r="X54" s="40"/>
      <c r="Y54" s="40"/>
      <c r="Z54" s="41"/>
      <c r="AA54" s="41"/>
      <c r="AB54" s="42"/>
      <c r="AC54" s="43" t="str">
        <f>TEXT((V55-V54+0.00000000000001),"[hh].mm.ss")</f>
        <v>04.12.00</v>
      </c>
    </row>
    <row r="55" spans="1:29" ht="18.75" thickBot="1">
      <c r="A55" s="125"/>
      <c r="B55" s="97"/>
      <c r="C55" s="98"/>
      <c r="D55" s="99"/>
      <c r="E55" s="66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/>
      <c r="L55" s="67"/>
      <c r="M55" s="67"/>
      <c r="N55" s="67"/>
      <c r="O55" s="67"/>
      <c r="P55" s="67"/>
      <c r="Q55" s="67"/>
      <c r="R55" s="67"/>
      <c r="S55" s="67"/>
      <c r="T55" s="68">
        <f t="shared" si="1"/>
        <v>0</v>
      </c>
      <c r="U55" s="184"/>
      <c r="V55" s="113">
        <v>0.6118055555555556</v>
      </c>
      <c r="W55" s="44" t="s">
        <v>12</v>
      </c>
      <c r="X55" s="45"/>
      <c r="Y55" s="45"/>
      <c r="Z55" s="46"/>
      <c r="AA55" s="47"/>
      <c r="AB55" s="48"/>
      <c r="AC55" s="49" t="str">
        <f>TEXT(IF($E53="","",(IF($E54="",T53/(15-(COUNTIF($E53:$S53,""))),(IF($E55="",(T53+T54)/(30-(COUNTIF($E53:$S53,"")+COUNTIF($E54:$S54,""))),(T53+T54+T55)/(45-(COUNTIF($E53:$S53,"")+COUNTIF($E54:$S54,"")+COUNTIF($E55:$S55,"")))))))),"0,00")</f>
        <v>1,85</v>
      </c>
    </row>
    <row r="56" spans="1:29" ht="15.75" customHeight="1" thickBot="1">
      <c r="A56" s="122">
        <v>31</v>
      </c>
      <c r="B56" s="91">
        <v>109</v>
      </c>
      <c r="C56" s="92"/>
      <c r="D56" s="93" t="s">
        <v>35</v>
      </c>
      <c r="E56" s="69">
        <v>3</v>
      </c>
      <c r="F56" s="69">
        <v>5</v>
      </c>
      <c r="G56" s="69">
        <v>3</v>
      </c>
      <c r="H56" s="69">
        <v>0</v>
      </c>
      <c r="I56" s="69">
        <v>3</v>
      </c>
      <c r="J56" s="69">
        <v>0</v>
      </c>
      <c r="K56" s="69">
        <v>3</v>
      </c>
      <c r="L56" s="69">
        <v>3</v>
      </c>
      <c r="M56" s="69">
        <v>2</v>
      </c>
      <c r="N56" s="69">
        <v>5</v>
      </c>
      <c r="O56" s="59"/>
      <c r="P56" s="59"/>
      <c r="Q56" s="59"/>
      <c r="R56" s="59"/>
      <c r="S56" s="59"/>
      <c r="T56" s="60">
        <f t="shared" si="1"/>
        <v>27</v>
      </c>
      <c r="U56" s="182" t="s">
        <v>120</v>
      </c>
      <c r="V56" s="61">
        <f>SUM(T56:T59)+IF(ISNUMBER(U56),U56,0)+IF(ISNUMBER(U58),U58,0)+IF(ISNUMBER(U59),U59,0)</f>
        <v>74</v>
      </c>
      <c r="W56" s="50">
        <f>COUNTIF($E56:$S56,0)+COUNTIF($E57:$S57,0)+COUNTIF($E58:$S58,0)+COUNTIF($E59:$S59,0)</f>
        <v>12</v>
      </c>
      <c r="X56" s="50">
        <f>COUNTIF($E56:$S56,1)+COUNTIF($E57:$S57,1)+COUNTIF($E58:$S58,1)+COUNTIF($E59:$S59,1)</f>
        <v>3</v>
      </c>
      <c r="Y56" s="50">
        <f>COUNTIF($E56:$S56,2)+COUNTIF($E57:$S57,2)+COUNTIF($E58:$S58,2)+COUNTIF($E59:$S59,2)</f>
        <v>2</v>
      </c>
      <c r="Z56" s="50">
        <f>COUNTIF($E56:$S56,3)+COUNTIF($E57:$S57,3)+COUNTIF($E58:$S58,3)+COUNTIF($E59:$S59,3)</f>
        <v>14</v>
      </c>
      <c r="AA56" s="50">
        <f>COUNTIF($E56:$S56,5)+COUNTIF($E57:$S57,5)+COUNTIF($E58:$S58,5)+COUNTIF($E59:$S59,5)</f>
        <v>5</v>
      </c>
      <c r="AB56" s="51">
        <f>COUNTIF($E56:$S56,"5*")+COUNTIF($E57:$S57,"5*")+COUNTIF($E58:$S58,"5*")</f>
        <v>0</v>
      </c>
      <c r="AC56" s="52">
        <f>COUNTIF($E56:$S56,20)+COUNTIF($E57:$S57,20)+COUNTIF($E58:$S58,20)</f>
        <v>0</v>
      </c>
    </row>
    <row r="57" spans="1:29" ht="15.75" customHeight="1" thickBot="1">
      <c r="A57" s="123"/>
      <c r="B57" s="94"/>
      <c r="C57" s="95"/>
      <c r="D57" s="111"/>
      <c r="E57" s="69">
        <v>3</v>
      </c>
      <c r="F57" s="69">
        <v>0</v>
      </c>
      <c r="G57" s="69">
        <v>3</v>
      </c>
      <c r="H57" s="69">
        <v>1</v>
      </c>
      <c r="I57" s="69">
        <v>5</v>
      </c>
      <c r="J57" s="69">
        <v>3</v>
      </c>
      <c r="K57" s="69">
        <v>5</v>
      </c>
      <c r="L57" s="69">
        <v>3</v>
      </c>
      <c r="M57" s="69">
        <v>3</v>
      </c>
      <c r="N57" s="69">
        <v>3</v>
      </c>
      <c r="O57" s="53"/>
      <c r="P57" s="53"/>
      <c r="Q57" s="53"/>
      <c r="R57" s="53"/>
      <c r="S57" s="53"/>
      <c r="T57" s="54">
        <f t="shared" si="1"/>
        <v>29</v>
      </c>
      <c r="U57" s="183"/>
      <c r="V57" s="55"/>
      <c r="W57" s="56"/>
      <c r="X57" s="56"/>
      <c r="Y57" s="56"/>
      <c r="Z57" s="56"/>
      <c r="AA57" s="56"/>
      <c r="AB57" s="57"/>
      <c r="AC57" s="58"/>
    </row>
    <row r="58" spans="1:29" ht="18.75" customHeight="1" thickBot="1">
      <c r="A58" s="124"/>
      <c r="B58" s="94" t="s">
        <v>93</v>
      </c>
      <c r="C58" s="95"/>
      <c r="D58" s="96" t="s">
        <v>94</v>
      </c>
      <c r="E58" s="69">
        <v>1</v>
      </c>
      <c r="F58" s="69">
        <v>0</v>
      </c>
      <c r="G58" s="69">
        <v>1</v>
      </c>
      <c r="H58" s="69">
        <v>0</v>
      </c>
      <c r="I58" s="69">
        <v>3</v>
      </c>
      <c r="J58" s="69">
        <v>0</v>
      </c>
      <c r="K58" s="69">
        <v>3</v>
      </c>
      <c r="L58" s="69">
        <v>3</v>
      </c>
      <c r="M58" s="69">
        <v>2</v>
      </c>
      <c r="N58" s="69">
        <v>5</v>
      </c>
      <c r="O58" s="70"/>
      <c r="P58" s="70"/>
      <c r="Q58" s="70"/>
      <c r="R58" s="70"/>
      <c r="S58" s="70"/>
      <c r="T58" s="71">
        <f t="shared" si="1"/>
        <v>18</v>
      </c>
      <c r="U58" s="183"/>
      <c r="V58" s="113">
        <v>0.4375</v>
      </c>
      <c r="W58" s="39" t="s">
        <v>3</v>
      </c>
      <c r="X58" s="40"/>
      <c r="Y58" s="40"/>
      <c r="Z58" s="41"/>
      <c r="AA58" s="41"/>
      <c r="AB58" s="42"/>
      <c r="AC58" s="43" t="str">
        <f>TEXT((V59-V58+0.00000000000001),"[hh].mm.ss")</f>
        <v>04.16.00</v>
      </c>
    </row>
    <row r="59" spans="1:29" ht="18.75" customHeight="1" thickBot="1">
      <c r="A59" s="125"/>
      <c r="B59" s="97"/>
      <c r="C59" s="98"/>
      <c r="D59" s="112"/>
      <c r="E59" s="139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/>
      <c r="L59" s="67"/>
      <c r="M59" s="67"/>
      <c r="N59" s="67"/>
      <c r="O59" s="67"/>
      <c r="P59" s="67"/>
      <c r="Q59" s="67"/>
      <c r="R59" s="67"/>
      <c r="S59" s="67"/>
      <c r="T59" s="68">
        <f t="shared" si="1"/>
        <v>0</v>
      </c>
      <c r="U59" s="184"/>
      <c r="V59" s="113">
        <v>0.6152777777777778</v>
      </c>
      <c r="W59" s="44" t="s">
        <v>12</v>
      </c>
      <c r="X59" s="45"/>
      <c r="Y59" s="45"/>
      <c r="Z59" s="46"/>
      <c r="AA59" s="47"/>
      <c r="AB59" s="48"/>
      <c r="AC59" s="49" t="str">
        <f>TEXT(IF($E57="","",(IF($E58="",T57/(15-(COUNTIF($E57:$S57,""))),(IF($E59="",(T57+T58)/(30-(COUNTIF($E57:$S57,"")+COUNTIF($E58:$S58,""))),(T57+T58+T59)/(45-(COUNTIF($E57:$S57,"")+COUNTIF($E58:$S58,"")+COUNTIF($E59:$S59,"")))))))),"0,00")</f>
        <v>1,81</v>
      </c>
    </row>
    <row r="60" spans="1:29" ht="15.75" customHeight="1" thickBot="1">
      <c r="A60" s="122">
        <v>33</v>
      </c>
      <c r="B60" s="91">
        <v>105</v>
      </c>
      <c r="C60" s="92"/>
      <c r="D60" s="93" t="s">
        <v>24</v>
      </c>
      <c r="E60" s="69">
        <v>2</v>
      </c>
      <c r="F60" s="69">
        <v>0</v>
      </c>
      <c r="G60" s="69">
        <v>1</v>
      </c>
      <c r="H60" s="69">
        <v>5</v>
      </c>
      <c r="I60" s="69">
        <v>2</v>
      </c>
      <c r="J60" s="69">
        <v>3</v>
      </c>
      <c r="K60" s="69">
        <v>1</v>
      </c>
      <c r="L60" s="69">
        <v>3</v>
      </c>
      <c r="M60" s="69">
        <v>1</v>
      </c>
      <c r="N60" s="69">
        <v>3</v>
      </c>
      <c r="O60" s="59"/>
      <c r="P60" s="59"/>
      <c r="Q60" s="59"/>
      <c r="R60" s="59"/>
      <c r="S60" s="59"/>
      <c r="T60" s="60">
        <f t="shared" si="1"/>
        <v>21</v>
      </c>
      <c r="U60" s="182" t="s">
        <v>121</v>
      </c>
      <c r="V60" s="61">
        <f>SUM(T60:T63)+IF(ISNUMBER(U60),U60,0)+IF(ISNUMBER(U62),U62,0)+IF(ISNUMBER(U63),U63,0)</f>
        <v>79</v>
      </c>
      <c r="W60" s="50">
        <f>COUNTIF($E60:$S60,0)+COUNTIF($E61:$S61,0)+COUNTIF($E62:$S62,0)+COUNTIF($E63:$S63,0)</f>
        <v>8</v>
      </c>
      <c r="X60" s="50">
        <f>COUNTIF($E60:$S60,1)+COUNTIF($E61:$S61,1)+COUNTIF($E62:$S62,1)+COUNTIF($E63:$S63,1)</f>
        <v>6</v>
      </c>
      <c r="Y60" s="50">
        <f>COUNTIF($E60:$S60,2)+COUNTIF($E61:$S61,2)+COUNTIF($E62:$S62,2)+COUNTIF($E63:$S63,2)</f>
        <v>5</v>
      </c>
      <c r="Z60" s="50">
        <f>COUNTIF($E60:$S60,3)+COUNTIF($E61:$S61,3)+COUNTIF($E62:$S62,3)+COUNTIF($E63:$S63,3)</f>
        <v>11</v>
      </c>
      <c r="AA60" s="50">
        <f>COUNTIF($E60:$S60,5)+COUNTIF($E61:$S61,5)+COUNTIF($E62:$S62,5)+COUNTIF($E63:$S63,5)</f>
        <v>6</v>
      </c>
      <c r="AB60" s="51">
        <f>COUNTIF($E60:$S60,"5*")+COUNTIF($E61:$S61,"5*")+COUNTIF($E62:$S62,"5*")</f>
        <v>0</v>
      </c>
      <c r="AC60" s="52">
        <f>COUNTIF($E60:$S60,20)+COUNTIF($E61:$S61,20)+COUNTIF($E62:$S62,20)</f>
        <v>0</v>
      </c>
    </row>
    <row r="61" spans="1:29" ht="15.75" customHeight="1" thickBot="1">
      <c r="A61" s="123"/>
      <c r="B61" s="94"/>
      <c r="C61" s="95"/>
      <c r="D61" s="96"/>
      <c r="E61" s="69">
        <v>3</v>
      </c>
      <c r="F61" s="69">
        <v>5</v>
      </c>
      <c r="G61" s="69">
        <v>5</v>
      </c>
      <c r="H61" s="69">
        <v>1</v>
      </c>
      <c r="I61" s="69">
        <v>5</v>
      </c>
      <c r="J61" s="69">
        <v>2</v>
      </c>
      <c r="K61" s="69">
        <v>5</v>
      </c>
      <c r="L61" s="69">
        <v>3</v>
      </c>
      <c r="M61" s="69">
        <v>1</v>
      </c>
      <c r="N61" s="69">
        <v>3</v>
      </c>
      <c r="O61" s="53"/>
      <c r="P61" s="53"/>
      <c r="Q61" s="53"/>
      <c r="R61" s="53"/>
      <c r="S61" s="53"/>
      <c r="T61" s="54">
        <f t="shared" si="1"/>
        <v>33</v>
      </c>
      <c r="U61" s="183"/>
      <c r="V61" s="55"/>
      <c r="W61" s="56"/>
      <c r="X61" s="56"/>
      <c r="Y61" s="56"/>
      <c r="Z61" s="56"/>
      <c r="AA61" s="56"/>
      <c r="AB61" s="57"/>
      <c r="AC61" s="58"/>
    </row>
    <row r="62" spans="1:29" ht="18.75" customHeight="1" thickBot="1">
      <c r="A62" s="124"/>
      <c r="B62" s="94" t="s">
        <v>102</v>
      </c>
      <c r="C62" s="95"/>
      <c r="D62" s="96" t="s">
        <v>103</v>
      </c>
      <c r="E62" s="69">
        <v>1</v>
      </c>
      <c r="F62" s="69">
        <v>0</v>
      </c>
      <c r="G62" s="69">
        <v>3</v>
      </c>
      <c r="H62" s="69">
        <v>3</v>
      </c>
      <c r="I62" s="69">
        <v>3</v>
      </c>
      <c r="J62" s="69">
        <v>2</v>
      </c>
      <c r="K62" s="69">
        <v>5</v>
      </c>
      <c r="L62" s="69">
        <v>3</v>
      </c>
      <c r="M62" s="69">
        <v>2</v>
      </c>
      <c r="N62" s="69">
        <v>3</v>
      </c>
      <c r="O62" s="70"/>
      <c r="P62" s="70"/>
      <c r="Q62" s="70"/>
      <c r="R62" s="70"/>
      <c r="S62" s="70"/>
      <c r="T62" s="71">
        <f t="shared" si="1"/>
        <v>25</v>
      </c>
      <c r="U62" s="183"/>
      <c r="V62" s="113">
        <v>0.4388888888888889</v>
      </c>
      <c r="W62" s="39" t="s">
        <v>3</v>
      </c>
      <c r="X62" s="40"/>
      <c r="Y62" s="40"/>
      <c r="Z62" s="41"/>
      <c r="AA62" s="41"/>
      <c r="AB62" s="42"/>
      <c r="AC62" s="43" t="str">
        <f>TEXT((V63-V62+0.00000000000001),"[hh].mm.ss")</f>
        <v>04.07.00</v>
      </c>
    </row>
    <row r="63" spans="1:29" ht="18.75" customHeight="1" thickBot="1">
      <c r="A63" s="125"/>
      <c r="B63" s="97"/>
      <c r="C63" s="98"/>
      <c r="D63" s="99"/>
      <c r="E63" s="66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/>
      <c r="L63" s="67"/>
      <c r="M63" s="67"/>
      <c r="N63" s="67"/>
      <c r="O63" s="67"/>
      <c r="P63" s="67"/>
      <c r="Q63" s="67"/>
      <c r="R63" s="67"/>
      <c r="S63" s="67"/>
      <c r="T63" s="68">
        <f t="shared" si="1"/>
        <v>0</v>
      </c>
      <c r="U63" s="184"/>
      <c r="V63" s="113">
        <v>0.6104166666666667</v>
      </c>
      <c r="W63" s="44" t="s">
        <v>12</v>
      </c>
      <c r="X63" s="45"/>
      <c r="Y63" s="45"/>
      <c r="Z63" s="46"/>
      <c r="AA63" s="47"/>
      <c r="AB63" s="48"/>
      <c r="AC63" s="49" t="str">
        <f>TEXT(IF($E61="","",(IF($E62="",T61/(15-(COUNTIF($E61:$S61,""))),(IF($E63="",(T61+T62)/(30-(COUNTIF($E61:$S61,"")+COUNTIF($E62:$S62,""))),(T61+T62+T63)/(45-(COUNTIF($E61:$S61,"")+COUNTIF($E62:$S62,"")+COUNTIF($E63:$S63,"")))))))),"0,00")</f>
        <v>2,23</v>
      </c>
    </row>
    <row r="64" spans="1:29" ht="15.75" customHeight="1" thickBot="1">
      <c r="A64" s="122">
        <v>23</v>
      </c>
      <c r="B64" s="91">
        <v>107</v>
      </c>
      <c r="C64" s="92"/>
      <c r="D64" s="93" t="s">
        <v>38</v>
      </c>
      <c r="E64" s="69">
        <v>1</v>
      </c>
      <c r="F64" s="69">
        <v>5</v>
      </c>
      <c r="G64" s="69">
        <v>3</v>
      </c>
      <c r="H64" s="69">
        <v>5</v>
      </c>
      <c r="I64" s="69">
        <v>3</v>
      </c>
      <c r="J64" s="69">
        <v>3</v>
      </c>
      <c r="K64" s="69">
        <v>3</v>
      </c>
      <c r="L64" s="69">
        <v>3</v>
      </c>
      <c r="M64" s="69">
        <v>3</v>
      </c>
      <c r="N64" s="69">
        <v>3</v>
      </c>
      <c r="O64" s="59"/>
      <c r="P64" s="59"/>
      <c r="Q64" s="59"/>
      <c r="R64" s="59"/>
      <c r="S64" s="59"/>
      <c r="T64" s="60">
        <f t="shared" si="1"/>
        <v>32</v>
      </c>
      <c r="U64" s="182" t="s">
        <v>122</v>
      </c>
      <c r="V64" s="61">
        <f>SUM(T64:T67)+IF(ISNUMBER(U64),U64,0)+IF(ISNUMBER(U66),U66,0)+IF(ISNUMBER(U67),U67,0)</f>
        <v>81</v>
      </c>
      <c r="W64" s="50">
        <f>COUNTIF($E64:$S64,0)+COUNTIF($E65:$S65,0)+COUNTIF($E66:$S66,0)+COUNTIF($E67:$S67,0)</f>
        <v>8</v>
      </c>
      <c r="X64" s="50">
        <f>COUNTIF($E64:$S64,1)+COUNTIF($E65:$S65,1)+COUNTIF($E66:$S66,1)+COUNTIF($E67:$S67,1)</f>
        <v>6</v>
      </c>
      <c r="Y64" s="50">
        <f>COUNTIF($E64:$S64,2)+COUNTIF($E65:$S65,2)+COUNTIF($E66:$S66,2)+COUNTIF($E67:$S67,2)</f>
        <v>1</v>
      </c>
      <c r="Z64" s="50">
        <f>COUNTIF($E64:$S64,3)+COUNTIF($E65:$S65,3)+COUNTIF($E66:$S66,3)+COUNTIF($E67:$S67,3)</f>
        <v>16</v>
      </c>
      <c r="AA64" s="50">
        <f>COUNTIF($E64:$S64,5)+COUNTIF($E65:$S65,5)+COUNTIF($E66:$S66,5)+COUNTIF($E67:$S67,5)</f>
        <v>5</v>
      </c>
      <c r="AB64" s="51">
        <f>COUNTIF($E64:$S64,"5*")+COUNTIF($E65:$S65,"5*")+COUNTIF($E66:$S66,"5*")</f>
        <v>0</v>
      </c>
      <c r="AC64" s="52">
        <f>COUNTIF($E64:$S64,20)+COUNTIF($E65:$S65,20)+COUNTIF($E66:$S66,20)</f>
        <v>0</v>
      </c>
    </row>
    <row r="65" spans="1:29" ht="15.75" customHeight="1" thickBot="1">
      <c r="A65" s="123"/>
      <c r="B65" s="94"/>
      <c r="C65" s="95"/>
      <c r="D65" s="96"/>
      <c r="E65" s="69">
        <v>1</v>
      </c>
      <c r="F65" s="69">
        <v>0</v>
      </c>
      <c r="G65" s="69">
        <v>3</v>
      </c>
      <c r="H65" s="69">
        <v>3</v>
      </c>
      <c r="I65" s="69">
        <v>3</v>
      </c>
      <c r="J65" s="69">
        <v>2</v>
      </c>
      <c r="K65" s="69">
        <v>3</v>
      </c>
      <c r="L65" s="69">
        <v>5</v>
      </c>
      <c r="M65" s="69">
        <v>3</v>
      </c>
      <c r="N65" s="69">
        <v>3</v>
      </c>
      <c r="O65" s="53"/>
      <c r="P65" s="53"/>
      <c r="Q65" s="53"/>
      <c r="R65" s="53"/>
      <c r="S65" s="53"/>
      <c r="T65" s="54">
        <f t="shared" si="1"/>
        <v>26</v>
      </c>
      <c r="U65" s="183"/>
      <c r="V65" s="55"/>
      <c r="W65" s="56"/>
      <c r="X65" s="56"/>
      <c r="Y65" s="56"/>
      <c r="Z65" s="56"/>
      <c r="AA65" s="56"/>
      <c r="AB65" s="57"/>
      <c r="AC65" s="58"/>
    </row>
    <row r="66" spans="1:29" ht="18.75" customHeight="1" thickBot="1">
      <c r="A66" s="124"/>
      <c r="B66" s="94" t="s">
        <v>41</v>
      </c>
      <c r="C66" s="95"/>
      <c r="D66" s="96" t="s">
        <v>40</v>
      </c>
      <c r="E66" s="69">
        <v>1</v>
      </c>
      <c r="F66" s="69">
        <v>1</v>
      </c>
      <c r="G66" s="69">
        <v>1</v>
      </c>
      <c r="H66" s="69">
        <v>1</v>
      </c>
      <c r="I66" s="69">
        <v>3</v>
      </c>
      <c r="J66" s="69">
        <v>0</v>
      </c>
      <c r="K66" s="69">
        <v>5</v>
      </c>
      <c r="L66" s="69">
        <v>3</v>
      </c>
      <c r="M66" s="69">
        <v>3</v>
      </c>
      <c r="N66" s="69">
        <v>5</v>
      </c>
      <c r="O66" s="70"/>
      <c r="P66" s="70"/>
      <c r="Q66" s="70"/>
      <c r="R66" s="70"/>
      <c r="S66" s="70"/>
      <c r="T66" s="71">
        <f t="shared" si="1"/>
        <v>23</v>
      </c>
      <c r="U66" s="183"/>
      <c r="V66" s="113">
        <v>0.43194444444444446</v>
      </c>
      <c r="W66" s="39" t="s">
        <v>3</v>
      </c>
      <c r="X66" s="40"/>
      <c r="Y66" s="40"/>
      <c r="Z66" s="41"/>
      <c r="AA66" s="41"/>
      <c r="AB66" s="42"/>
      <c r="AC66" s="43" t="str">
        <f>TEXT((V67-V66+0.00000000000001),"[hh].mm.ss")</f>
        <v>03.10.00</v>
      </c>
    </row>
    <row r="67" spans="1:29" ht="18.75" customHeight="1" thickBot="1">
      <c r="A67" s="125"/>
      <c r="B67" s="97"/>
      <c r="C67" s="98"/>
      <c r="D67" s="99"/>
      <c r="E67" s="139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/>
      <c r="L67" s="67"/>
      <c r="M67" s="67"/>
      <c r="N67" s="67"/>
      <c r="O67" s="67"/>
      <c r="P67" s="67"/>
      <c r="Q67" s="67"/>
      <c r="R67" s="67"/>
      <c r="S67" s="67"/>
      <c r="T67" s="68">
        <f t="shared" si="1"/>
        <v>0</v>
      </c>
      <c r="U67" s="184"/>
      <c r="V67" s="113">
        <v>0.5638888888888889</v>
      </c>
      <c r="W67" s="44" t="s">
        <v>12</v>
      </c>
      <c r="X67" s="45"/>
      <c r="Y67" s="45"/>
      <c r="Z67" s="46"/>
      <c r="AA67" s="47"/>
      <c r="AB67" s="48"/>
      <c r="AC67" s="49" t="str">
        <f>TEXT(IF($E65="","",(IF($E66="",T65/(15-(COUNTIF($E65:$S65,""))),(IF($E67="",(T65+T66)/(30-(COUNTIF($E65:$S65,"")+COUNTIF($E66:$S66,""))),(T65+T66+T67)/(45-(COUNTIF($E65:$S65,"")+COUNTIF($E66:$S66,"")+COUNTIF($E67:$S67,"")))))))),"0,00")</f>
        <v>1,88</v>
      </c>
    </row>
    <row r="68" spans="1:29" ht="15.75" thickBot="1">
      <c r="A68" s="122">
        <v>27</v>
      </c>
      <c r="B68" s="91">
        <v>114</v>
      </c>
      <c r="C68" s="92"/>
      <c r="D68" s="93" t="s">
        <v>35</v>
      </c>
      <c r="E68" s="69">
        <v>5</v>
      </c>
      <c r="F68" s="69">
        <v>1</v>
      </c>
      <c r="G68" s="69">
        <v>3</v>
      </c>
      <c r="H68" s="69">
        <v>1</v>
      </c>
      <c r="I68" s="69">
        <v>5</v>
      </c>
      <c r="J68" s="69">
        <v>5</v>
      </c>
      <c r="K68" s="69">
        <v>5</v>
      </c>
      <c r="L68" s="69">
        <v>5</v>
      </c>
      <c r="M68" s="69">
        <v>3</v>
      </c>
      <c r="N68" s="69">
        <v>5</v>
      </c>
      <c r="O68" s="59"/>
      <c r="P68" s="59"/>
      <c r="Q68" s="59"/>
      <c r="R68" s="59"/>
      <c r="S68" s="59"/>
      <c r="T68" s="60">
        <f t="shared" si="1"/>
        <v>38</v>
      </c>
      <c r="U68" s="182" t="s">
        <v>123</v>
      </c>
      <c r="V68" s="61">
        <f>SUM(T68:T71)+IF(ISNUMBER(U68),U68,0)+IF(ISNUMBER(U70),U70,0)+IF(ISNUMBER(U71),U71,0)</f>
        <v>101</v>
      </c>
      <c r="W68" s="50">
        <f>COUNTIF($E68:$S68,0)+COUNTIF($E69:$S69,0)+COUNTIF($E70:$S70,0)+COUNTIF($E71:$S71,0)</f>
        <v>8</v>
      </c>
      <c r="X68" s="50">
        <f>COUNTIF($E68:$S68,1)+COUNTIF($E69:$S69,1)+COUNTIF($E70:$S70,1)+COUNTIF($E71:$S71,1)</f>
        <v>2</v>
      </c>
      <c r="Y68" s="50">
        <f>COUNTIF($E68:$S68,2)+COUNTIF($E69:$S69,2)+COUNTIF($E70:$S70,2)+COUNTIF($E71:$S71,2)</f>
        <v>1</v>
      </c>
      <c r="Z68" s="50">
        <f>COUNTIF($E68:$S68,3)+COUNTIF($E69:$S69,3)+COUNTIF($E70:$S70,3)+COUNTIF($E71:$S71,3)</f>
        <v>14</v>
      </c>
      <c r="AA68" s="50">
        <f>COUNTIF($E68:$S68,5)+COUNTIF($E69:$S69,5)+COUNTIF($E70:$S70,5)+COUNTIF($E71:$S71,5)</f>
        <v>11</v>
      </c>
      <c r="AB68" s="51">
        <f>COUNTIF($E68:$S68,"5*")+COUNTIF($E69:$S69,"5*")+COUNTIF($E70:$S70,"5*")</f>
        <v>0</v>
      </c>
      <c r="AC68" s="52">
        <f>COUNTIF($E68:$S68,20)+COUNTIF($E69:$S69,20)+COUNTIF($E70:$S70,20)</f>
        <v>0</v>
      </c>
    </row>
    <row r="69" spans="1:29" ht="15.75" thickBot="1">
      <c r="A69" s="123"/>
      <c r="B69" s="94"/>
      <c r="C69" s="95"/>
      <c r="D69" s="96"/>
      <c r="E69" s="69">
        <v>3</v>
      </c>
      <c r="F69" s="69">
        <v>0</v>
      </c>
      <c r="G69" s="69">
        <v>3</v>
      </c>
      <c r="H69" s="69">
        <v>2</v>
      </c>
      <c r="I69" s="69">
        <v>3</v>
      </c>
      <c r="J69" s="69">
        <v>3</v>
      </c>
      <c r="K69" s="69">
        <v>3</v>
      </c>
      <c r="L69" s="69">
        <v>3</v>
      </c>
      <c r="M69" s="69">
        <v>3</v>
      </c>
      <c r="N69" s="69">
        <v>5</v>
      </c>
      <c r="O69" s="53"/>
      <c r="P69" s="53"/>
      <c r="Q69" s="53"/>
      <c r="R69" s="53"/>
      <c r="S69" s="53"/>
      <c r="T69" s="54">
        <f t="shared" si="1"/>
        <v>28</v>
      </c>
      <c r="U69" s="183"/>
      <c r="V69" s="55"/>
      <c r="W69" s="56"/>
      <c r="X69" s="56"/>
      <c r="Y69" s="56"/>
      <c r="Z69" s="56"/>
      <c r="AA69" s="56"/>
      <c r="AB69" s="57"/>
      <c r="AC69" s="58"/>
    </row>
    <row r="70" spans="1:29" ht="18.75" thickBot="1">
      <c r="A70" s="124"/>
      <c r="B70" s="94" t="s">
        <v>79</v>
      </c>
      <c r="C70" s="95"/>
      <c r="D70" s="96" t="s">
        <v>32</v>
      </c>
      <c r="E70" s="69">
        <v>3</v>
      </c>
      <c r="F70" s="69">
        <v>0</v>
      </c>
      <c r="G70" s="69">
        <v>3</v>
      </c>
      <c r="H70" s="69">
        <v>5</v>
      </c>
      <c r="I70" s="69">
        <v>5</v>
      </c>
      <c r="J70" s="69">
        <v>3</v>
      </c>
      <c r="K70" s="69">
        <v>3</v>
      </c>
      <c r="L70" s="69">
        <v>5</v>
      </c>
      <c r="M70" s="69">
        <v>3</v>
      </c>
      <c r="N70" s="69">
        <v>5</v>
      </c>
      <c r="O70" s="70"/>
      <c r="P70" s="70"/>
      <c r="Q70" s="70"/>
      <c r="R70" s="70"/>
      <c r="S70" s="70"/>
      <c r="T70" s="71">
        <f t="shared" si="1"/>
        <v>35</v>
      </c>
      <c r="U70" s="183"/>
      <c r="V70" s="113">
        <v>0.43472222222222223</v>
      </c>
      <c r="W70" s="39" t="s">
        <v>3</v>
      </c>
      <c r="X70" s="40"/>
      <c r="Y70" s="40"/>
      <c r="Z70" s="41"/>
      <c r="AA70" s="41"/>
      <c r="AB70" s="42"/>
      <c r="AC70" s="43" t="str">
        <f>TEXT((V71-V70+0.00000000000001),"[hh].mm.ss")</f>
        <v>04.12.00</v>
      </c>
    </row>
    <row r="71" spans="1:29" ht="18.75" thickBot="1">
      <c r="A71" s="125"/>
      <c r="B71" s="97"/>
      <c r="C71" s="98"/>
      <c r="D71" s="99"/>
      <c r="E71" s="66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/>
      <c r="L71" s="67"/>
      <c r="M71" s="67"/>
      <c r="N71" s="67"/>
      <c r="O71" s="67"/>
      <c r="P71" s="67"/>
      <c r="Q71" s="67"/>
      <c r="R71" s="67"/>
      <c r="S71" s="67"/>
      <c r="T71" s="68">
        <f t="shared" si="1"/>
        <v>0</v>
      </c>
      <c r="U71" s="184"/>
      <c r="V71" s="113">
        <v>0.6097222222222222</v>
      </c>
      <c r="W71" s="44" t="s">
        <v>12</v>
      </c>
      <c r="X71" s="45"/>
      <c r="Y71" s="45"/>
      <c r="Z71" s="46"/>
      <c r="AA71" s="47"/>
      <c r="AB71" s="48"/>
      <c r="AC71" s="49" t="str">
        <f>TEXT(IF($E69="","",(IF($E70="",T69/(15-(COUNTIF($E69:$S69,""))),(IF($E71="",(T69+T70)/(30-(COUNTIF($E69:$S69,"")+COUNTIF($E70:$S70,""))),(T69+T70+T71)/(45-(COUNTIF($E69:$S69,"")+COUNTIF($E70:$S70,"")+COUNTIF($E71:$S71,"")))))))),"0,00")</f>
        <v>2,42</v>
      </c>
    </row>
  </sheetData>
  <sheetProtection/>
  <mergeCells count="21">
    <mergeCell ref="U52:U55"/>
    <mergeCell ref="A1:C1"/>
    <mergeCell ref="D1:S1"/>
    <mergeCell ref="A2:C2"/>
    <mergeCell ref="D2:S2"/>
    <mergeCell ref="U16:U19"/>
    <mergeCell ref="U44:U47"/>
    <mergeCell ref="U24:U27"/>
    <mergeCell ref="U40:U43"/>
    <mergeCell ref="U36:U39"/>
    <mergeCell ref="U20:U23"/>
    <mergeCell ref="U12:U15"/>
    <mergeCell ref="U64:U67"/>
    <mergeCell ref="U8:U11"/>
    <mergeCell ref="U32:U35"/>
    <mergeCell ref="U68:U71"/>
    <mergeCell ref="A3:AB3"/>
    <mergeCell ref="U56:U59"/>
    <mergeCell ref="U60:U63"/>
    <mergeCell ref="U28:U31"/>
    <mergeCell ref="U48:U51"/>
  </mergeCells>
  <printOptions/>
  <pageMargins left="0.7480314960629921" right="0.7480314960629921" top="0.1968503937007874" bottom="0.3937007874015748" header="0.31496062992125984" footer="0.31496062992125984"/>
  <pageSetup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46">
      <selection activeCell="U65" sqref="U65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7.75390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3.75390625" style="0" bestFit="1" customWidth="1"/>
  </cols>
  <sheetData>
    <row r="1" spans="1:29" ht="33.75" customHeight="1">
      <c r="A1" s="193" t="s">
        <v>22</v>
      </c>
      <c r="B1" s="194"/>
      <c r="C1" s="195"/>
      <c r="D1" s="185" t="s">
        <v>30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6.25" customHeight="1" thickBot="1">
      <c r="A2" s="196"/>
      <c r="B2" s="197"/>
      <c r="C2" s="198"/>
      <c r="D2" s="188" t="s">
        <v>19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3"/>
      <c r="U2" s="3"/>
      <c r="V2" s="3"/>
      <c r="W2" s="3"/>
      <c r="X2" s="3"/>
      <c r="Y2" s="3"/>
      <c r="Z2" s="3"/>
      <c r="AA2" s="3"/>
      <c r="AB2" s="4"/>
      <c r="AC2" s="5" t="s">
        <v>14</v>
      </c>
    </row>
    <row r="3" spans="1:29" ht="33">
      <c r="A3" s="191" t="s">
        <v>11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41392</v>
      </c>
      <c r="W5" s="20"/>
      <c r="X5" s="20"/>
      <c r="Y5" s="20"/>
      <c r="Z5" s="18"/>
      <c r="AA5" s="21"/>
      <c r="AB5" s="22"/>
      <c r="AC5" s="23"/>
    </row>
    <row r="6" spans="1:29" ht="15">
      <c r="A6" s="126" t="s">
        <v>15</v>
      </c>
      <c r="B6" s="63" t="s">
        <v>16</v>
      </c>
      <c r="C6" s="64"/>
      <c r="D6" s="65" t="s">
        <v>21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0</v>
      </c>
      <c r="U6" s="26"/>
      <c r="V6" s="27"/>
      <c r="W6" s="28" t="s">
        <v>10</v>
      </c>
      <c r="X6" s="29"/>
      <c r="Y6" s="29"/>
      <c r="Z6" s="30"/>
      <c r="AA6" s="30"/>
      <c r="AB6" s="30"/>
      <c r="AC6" s="31"/>
    </row>
    <row r="7" spans="1:29" ht="15.75" thickBot="1">
      <c r="A7" s="127" t="s">
        <v>4</v>
      </c>
      <c r="B7" s="102" t="s">
        <v>17</v>
      </c>
      <c r="C7" s="103"/>
      <c r="D7" s="104" t="s">
        <v>20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3" t="s">
        <v>8</v>
      </c>
      <c r="U7" s="33" t="s">
        <v>1</v>
      </c>
      <c r="V7" s="34" t="s">
        <v>9</v>
      </c>
      <c r="W7" s="35">
        <v>0</v>
      </c>
      <c r="X7" s="36">
        <v>1</v>
      </c>
      <c r="Y7" s="36">
        <v>2</v>
      </c>
      <c r="Z7" s="36">
        <v>3</v>
      </c>
      <c r="AA7" s="36">
        <v>5</v>
      </c>
      <c r="AB7" s="37" t="s">
        <v>2</v>
      </c>
      <c r="AC7" s="38">
        <v>20</v>
      </c>
    </row>
    <row r="8" spans="1:29" ht="15.75" thickBot="1">
      <c r="A8" s="128">
        <v>14</v>
      </c>
      <c r="B8" s="91">
        <v>214</v>
      </c>
      <c r="C8" s="92"/>
      <c r="D8" s="93" t="s">
        <v>24</v>
      </c>
      <c r="E8" s="69">
        <v>0</v>
      </c>
      <c r="F8" s="69">
        <v>0</v>
      </c>
      <c r="G8" s="69">
        <v>0</v>
      </c>
      <c r="H8" s="69">
        <v>1</v>
      </c>
      <c r="I8" s="69">
        <v>1</v>
      </c>
      <c r="J8" s="69">
        <v>0</v>
      </c>
      <c r="K8" s="69">
        <v>1</v>
      </c>
      <c r="L8" s="69">
        <v>0</v>
      </c>
      <c r="M8" s="69">
        <v>0</v>
      </c>
      <c r="N8" s="69">
        <v>2</v>
      </c>
      <c r="O8" s="59"/>
      <c r="P8" s="59"/>
      <c r="Q8" s="59"/>
      <c r="R8" s="59"/>
      <c r="S8" s="59"/>
      <c r="T8" s="60">
        <f aca="true" t="shared" si="0" ref="T8:T39">IF(E8="","",SUM(E8:S8)+(COUNTIF(E8:S8,"5*")*5))</f>
        <v>5</v>
      </c>
      <c r="U8" s="182" t="s">
        <v>25</v>
      </c>
      <c r="V8" s="61">
        <f>SUM(T8:T11)+IF(ISNUMBER(U8),U8,0)+IF(ISNUMBER(U10),U10,0)+IF(ISNUMBER(U11),U11,0)</f>
        <v>20</v>
      </c>
      <c r="W8" s="50">
        <f>COUNTIF($E8:$S8,0)+COUNTIF($E9:$S9,0)+COUNTIF($E10:$S10,0)+COUNTIF($E11:$S11,0)</f>
        <v>26</v>
      </c>
      <c r="X8" s="50">
        <f>COUNTIF($E8:$S8,1)+COUNTIF($E9:$S9,1)+COUNTIF($E10:$S10,1)+COUNTIF($E11:$S11,1)</f>
        <v>3</v>
      </c>
      <c r="Y8" s="50">
        <f>COUNTIF($E8:$S8,2)+COUNTIF($E9:$S9,2)+COUNTIF($E10:$S10,2)+COUNTIF($E11:$S11,2)</f>
        <v>4</v>
      </c>
      <c r="Z8" s="50">
        <f>COUNTIF($E8:$S8,3)+COUNTIF($E9:$S9,3)+COUNTIF($E10:$S10,3)+COUNTIF($E11:$S11,3)</f>
        <v>3</v>
      </c>
      <c r="AA8" s="50">
        <f>COUNTIF($E8:$S8,5)+COUNTIF($E9:$S9,5)+COUNTIF($E10:$S10,5)+COUNTIF($E11:$S11,5)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5.75" thickBot="1">
      <c r="A9" s="129"/>
      <c r="B9" s="94"/>
      <c r="C9" s="95"/>
      <c r="D9" s="96"/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3</v>
      </c>
      <c r="L9" s="69">
        <v>2</v>
      </c>
      <c r="M9" s="69">
        <v>0</v>
      </c>
      <c r="N9" s="69">
        <v>3</v>
      </c>
      <c r="O9" s="53"/>
      <c r="P9" s="53"/>
      <c r="Q9" s="53"/>
      <c r="R9" s="53"/>
      <c r="S9" s="53"/>
      <c r="T9" s="54">
        <f t="shared" si="0"/>
        <v>8</v>
      </c>
      <c r="U9" s="183"/>
      <c r="V9" s="55"/>
      <c r="W9" s="56"/>
      <c r="X9" s="56"/>
      <c r="Y9" s="56"/>
      <c r="Z9" s="56"/>
      <c r="AA9" s="56"/>
      <c r="AB9" s="57"/>
      <c r="AC9" s="58"/>
    </row>
    <row r="10" spans="1:29" ht="18.75" thickBot="1">
      <c r="A10" s="130"/>
      <c r="B10" s="94" t="s">
        <v>74</v>
      </c>
      <c r="C10" s="95"/>
      <c r="D10" s="96" t="s">
        <v>61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2</v>
      </c>
      <c r="L10" s="69">
        <v>3</v>
      </c>
      <c r="M10" s="69">
        <v>0</v>
      </c>
      <c r="N10" s="69">
        <v>2</v>
      </c>
      <c r="O10" s="70"/>
      <c r="P10" s="70"/>
      <c r="Q10" s="70"/>
      <c r="R10" s="70"/>
      <c r="S10" s="70"/>
      <c r="T10" s="71">
        <f t="shared" si="0"/>
        <v>7</v>
      </c>
      <c r="U10" s="183"/>
      <c r="V10" s="113">
        <v>0.42569444444444443</v>
      </c>
      <c r="W10" s="39" t="s">
        <v>3</v>
      </c>
      <c r="X10" s="40"/>
      <c r="Y10" s="40"/>
      <c r="Z10" s="41"/>
      <c r="AA10" s="41"/>
      <c r="AB10" s="42"/>
      <c r="AC10" s="43" t="str">
        <f>TEXT((V11-V10+0.00000000000001),"[hh].mm.ss")</f>
        <v>02.45.00</v>
      </c>
    </row>
    <row r="11" spans="1:29" ht="18.75" thickBot="1">
      <c r="A11" s="131"/>
      <c r="B11" s="97"/>
      <c r="C11" s="98"/>
      <c r="D11" s="99"/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8">
        <f t="shared" si="0"/>
        <v>0</v>
      </c>
      <c r="U11" s="184"/>
      <c r="V11" s="113">
        <v>0.5402777777777777</v>
      </c>
      <c r="W11" s="44" t="s">
        <v>12</v>
      </c>
      <c r="X11" s="45"/>
      <c r="Y11" s="45"/>
      <c r="Z11" s="46"/>
      <c r="AA11" s="47"/>
      <c r="AB11" s="48"/>
      <c r="AC11" s="49" t="str">
        <f>TEXT(IF($E9="","",(IF($E10="",T9/(15-(COUNTIF($E9:$S9,""))),(IF($E11="",(T9+T10)/(30-(COUNTIF($E9:$S9,"")+COUNTIF($E10:$S10,""))),(T9+T10+T11)/(45-(COUNTIF($E9:$S9,"")+COUNTIF($E10:$S10,"")+COUNTIF($E11:$S11,"")))))))),"0,00")</f>
        <v>0,58</v>
      </c>
    </row>
    <row r="12" spans="1:29" ht="15" customHeight="1" thickBot="1">
      <c r="A12" s="128">
        <v>12</v>
      </c>
      <c r="B12" s="91">
        <v>216</v>
      </c>
      <c r="C12" s="92"/>
      <c r="D12" s="93" t="s">
        <v>35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5</v>
      </c>
      <c r="M12" s="69">
        <v>0</v>
      </c>
      <c r="N12" s="69">
        <v>3</v>
      </c>
      <c r="O12" s="59"/>
      <c r="P12" s="59"/>
      <c r="Q12" s="59"/>
      <c r="R12" s="59"/>
      <c r="S12" s="59"/>
      <c r="T12" s="60">
        <f t="shared" si="0"/>
        <v>8</v>
      </c>
      <c r="U12" s="182" t="s">
        <v>26</v>
      </c>
      <c r="V12" s="61">
        <f>SUM(T12:T15)+IF(ISNUMBER(U12),U12,0)+IF(ISNUMBER(U14),U14,0)+IF(ISNUMBER(U15),U15,0)</f>
        <v>21</v>
      </c>
      <c r="W12" s="50">
        <f>COUNTIF($E12:$S12,0)+COUNTIF($E13:$S13,0)+COUNTIF($E14:$S14,0)+COUNTIF($E15:$S15,0)</f>
        <v>29</v>
      </c>
      <c r="X12" s="50">
        <f>COUNTIF($E12:$S12,1)+COUNTIF($E13:$S13,1)+COUNTIF($E14:$S14,1)+COUNTIF($E15:$S15,1)</f>
        <v>2</v>
      </c>
      <c r="Y12" s="50">
        <f>COUNTIF($E12:$S12,2)+COUNTIF($E13:$S13,2)+COUNTIF($E14:$S14,2)+COUNTIF($E15:$S15,2)</f>
        <v>0</v>
      </c>
      <c r="Z12" s="50">
        <f>COUNTIF($E12:$S12,3)+COUNTIF($E13:$S13,3)+COUNTIF($E14:$S14,3)+COUNTIF($E15:$S15,3)</f>
        <v>3</v>
      </c>
      <c r="AA12" s="50">
        <f>COUNTIF($E12:$S12,5)+COUNTIF($E13:$S13,5)+COUNTIF($E14:$S14,5)+COUNTIF($E15:$S15,5)</f>
        <v>2</v>
      </c>
      <c r="AB12" s="51">
        <f>COUNTIF($E12:$S12,"5*")+COUNTIF($E13:$S13,"5*")+COUNTIF($E14:$S14,"5*")</f>
        <v>0</v>
      </c>
      <c r="AC12" s="52">
        <f>COUNTIF($E12:$S12,20)+COUNTIF($E13:$S13,20)+COUNTIF($E14:$S14,20)</f>
        <v>0</v>
      </c>
    </row>
    <row r="13" spans="1:29" ht="15.75" customHeight="1" thickBot="1">
      <c r="A13" s="129"/>
      <c r="B13" s="94"/>
      <c r="C13" s="95"/>
      <c r="D13" s="96"/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1</v>
      </c>
      <c r="L13" s="69">
        <v>0</v>
      </c>
      <c r="M13" s="69">
        <v>0</v>
      </c>
      <c r="N13" s="69">
        <v>3</v>
      </c>
      <c r="O13" s="53"/>
      <c r="P13" s="53"/>
      <c r="Q13" s="53"/>
      <c r="R13" s="53"/>
      <c r="S13" s="53"/>
      <c r="T13" s="54">
        <f t="shared" si="0"/>
        <v>4</v>
      </c>
      <c r="U13" s="183"/>
      <c r="V13" s="55"/>
      <c r="W13" s="56"/>
      <c r="X13" s="56"/>
      <c r="Y13" s="56"/>
      <c r="Z13" s="56"/>
      <c r="AA13" s="56"/>
      <c r="AB13" s="57"/>
      <c r="AC13" s="58"/>
    </row>
    <row r="14" spans="1:29" ht="16.5" customHeight="1" thickBot="1">
      <c r="A14" s="130"/>
      <c r="B14" s="94" t="s">
        <v>60</v>
      </c>
      <c r="C14" s="95"/>
      <c r="D14" s="96" t="s">
        <v>61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0</v>
      </c>
      <c r="K14" s="69">
        <v>0</v>
      </c>
      <c r="L14" s="69">
        <v>5</v>
      </c>
      <c r="M14" s="69">
        <v>0</v>
      </c>
      <c r="N14" s="69">
        <v>3</v>
      </c>
      <c r="O14" s="70"/>
      <c r="P14" s="70"/>
      <c r="Q14" s="70"/>
      <c r="R14" s="70"/>
      <c r="S14" s="70"/>
      <c r="T14" s="71">
        <f t="shared" si="0"/>
        <v>9</v>
      </c>
      <c r="U14" s="183"/>
      <c r="V14" s="113">
        <v>0.42430555555555555</v>
      </c>
      <c r="W14" s="39" t="s">
        <v>3</v>
      </c>
      <c r="X14" s="40"/>
      <c r="Y14" s="40"/>
      <c r="Z14" s="41"/>
      <c r="AA14" s="41"/>
      <c r="AB14" s="42"/>
      <c r="AC14" s="43" t="str">
        <f>TEXT((V15-V14+0.00000000000001),"[hh].mm.ss")</f>
        <v>03.39.00</v>
      </c>
    </row>
    <row r="15" spans="1:29" ht="16.5" customHeight="1" thickBot="1">
      <c r="A15" s="131"/>
      <c r="B15" s="97"/>
      <c r="C15" s="98"/>
      <c r="D15" s="99"/>
      <c r="E15" s="66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8">
        <f t="shared" si="0"/>
        <v>0</v>
      </c>
      <c r="U15" s="184"/>
      <c r="V15" s="113">
        <v>0.576388888888889</v>
      </c>
      <c r="W15" s="44" t="s">
        <v>12</v>
      </c>
      <c r="X15" s="45"/>
      <c r="Y15" s="45"/>
      <c r="Z15" s="46"/>
      <c r="AA15" s="47"/>
      <c r="AB15" s="48"/>
      <c r="AC15" s="49" t="str">
        <f>TEXT(IF($E13="","",(IF($E14="",T13/(15-(COUNTIF($E13:$S13,""))),(IF($E15="",(T13+T14)/(30-(COUNTIF($E13:$S13,"")+COUNTIF($E14:$S14,""))),(T13+T14+T15)/(45-(COUNTIF($E13:$S13,"")+COUNTIF($E14:$S14,"")+COUNTIF($E15:$S15,"")))))))),"0,00")</f>
        <v>0,50</v>
      </c>
    </row>
    <row r="16" spans="1:29" ht="15" customHeight="1" thickBot="1">
      <c r="A16" s="128">
        <v>7</v>
      </c>
      <c r="B16" s="91">
        <v>202</v>
      </c>
      <c r="C16" s="92"/>
      <c r="D16" s="93" t="s">
        <v>35</v>
      </c>
      <c r="E16" s="69">
        <v>0</v>
      </c>
      <c r="F16" s="69">
        <v>0</v>
      </c>
      <c r="G16" s="69">
        <v>0</v>
      </c>
      <c r="H16" s="69">
        <v>0</v>
      </c>
      <c r="I16" s="69">
        <v>1</v>
      </c>
      <c r="J16" s="69">
        <v>0</v>
      </c>
      <c r="K16" s="69">
        <v>1</v>
      </c>
      <c r="L16" s="69">
        <v>1</v>
      </c>
      <c r="M16" s="69">
        <v>0</v>
      </c>
      <c r="N16" s="69">
        <v>3</v>
      </c>
      <c r="O16" s="59"/>
      <c r="P16" s="59"/>
      <c r="Q16" s="59"/>
      <c r="R16" s="59"/>
      <c r="S16" s="59"/>
      <c r="T16" s="60">
        <f t="shared" si="0"/>
        <v>6</v>
      </c>
      <c r="U16" s="182" t="s">
        <v>27</v>
      </c>
      <c r="V16" s="61">
        <f>SUM(T16:T19)+IF(ISNUMBER(U16),U16,0)+IF(ISNUMBER(U18),U18,0)+IF(ISNUMBER(U19),U19,0)</f>
        <v>24</v>
      </c>
      <c r="W16" s="50">
        <f>COUNTIF($E16:$S16,0)+COUNTIF($E17:$S17,0)+COUNTIF($E18:$S18,0)+COUNTIF($E19:$S19,0)</f>
        <v>22</v>
      </c>
      <c r="X16" s="50">
        <f>COUNTIF($E16:$S16,1)+COUNTIF($E17:$S17,1)+COUNTIF($E18:$S18,1)+COUNTIF($E19:$S19,1)</f>
        <v>8</v>
      </c>
      <c r="Y16" s="50">
        <f>COUNTIF($E16:$S16,2)+COUNTIF($E17:$S17,2)+COUNTIF($E18:$S18,2)+COUNTIF($E19:$S19,2)</f>
        <v>2</v>
      </c>
      <c r="Z16" s="50">
        <f>COUNTIF($E16:$S16,3)+COUNTIF($E17:$S17,3)+COUNTIF($E18:$S18,3)+COUNTIF($E19:$S19,3)</f>
        <v>4</v>
      </c>
      <c r="AA16" s="50">
        <f>COUNTIF($E16:$S16,5)+COUNTIF($E17:$S17,5)+COUNTIF($E18:$S18,5)+COUNTIF($E19:$S19,5)</f>
        <v>0</v>
      </c>
      <c r="AB16" s="51">
        <f>COUNTIF($E16:$S16,"5*")+COUNTIF($E17:$S17,"5*")+COUNTIF($E18:$S18,"5*")</f>
        <v>0</v>
      </c>
      <c r="AC16" s="52">
        <f>COUNTIF($E16:$S16,20)+COUNTIF($E17:$S17,20)+COUNTIF($E18:$S18,20)</f>
        <v>0</v>
      </c>
    </row>
    <row r="17" spans="1:29" ht="15.75" customHeight="1" thickBot="1">
      <c r="A17" s="129"/>
      <c r="B17" s="94"/>
      <c r="C17" s="95"/>
      <c r="D17" s="96"/>
      <c r="E17" s="69">
        <v>1</v>
      </c>
      <c r="F17" s="69">
        <v>0</v>
      </c>
      <c r="G17" s="69">
        <v>0</v>
      </c>
      <c r="H17" s="69">
        <v>0</v>
      </c>
      <c r="I17" s="69">
        <v>1</v>
      </c>
      <c r="J17" s="69">
        <v>2</v>
      </c>
      <c r="K17" s="69">
        <v>3</v>
      </c>
      <c r="L17" s="69">
        <v>0</v>
      </c>
      <c r="M17" s="69">
        <v>1</v>
      </c>
      <c r="N17" s="69">
        <v>3</v>
      </c>
      <c r="O17" s="53"/>
      <c r="P17" s="53"/>
      <c r="Q17" s="53"/>
      <c r="R17" s="53"/>
      <c r="S17" s="53"/>
      <c r="T17" s="54">
        <f t="shared" si="0"/>
        <v>11</v>
      </c>
      <c r="U17" s="183"/>
      <c r="V17" s="55"/>
      <c r="W17" s="56"/>
      <c r="X17" s="56"/>
      <c r="Y17" s="56"/>
      <c r="Z17" s="56"/>
      <c r="AA17" s="56"/>
      <c r="AB17" s="57"/>
      <c r="AC17" s="58"/>
    </row>
    <row r="18" spans="1:29" ht="16.5" customHeight="1" thickBot="1">
      <c r="A18" s="130"/>
      <c r="B18" s="94" t="s">
        <v>44</v>
      </c>
      <c r="C18" s="95"/>
      <c r="D18" s="96" t="s">
        <v>45</v>
      </c>
      <c r="E18" s="69">
        <v>0</v>
      </c>
      <c r="F18" s="69">
        <v>0</v>
      </c>
      <c r="G18" s="69">
        <v>0</v>
      </c>
      <c r="H18" s="69">
        <v>0</v>
      </c>
      <c r="I18" s="69">
        <v>1</v>
      </c>
      <c r="J18" s="69">
        <v>0</v>
      </c>
      <c r="K18" s="69">
        <v>0</v>
      </c>
      <c r="L18" s="69">
        <v>1</v>
      </c>
      <c r="M18" s="69">
        <v>2</v>
      </c>
      <c r="N18" s="69">
        <v>3</v>
      </c>
      <c r="O18" s="70"/>
      <c r="P18" s="70"/>
      <c r="Q18" s="70"/>
      <c r="R18" s="70"/>
      <c r="S18" s="70"/>
      <c r="T18" s="71">
        <f t="shared" si="0"/>
        <v>7</v>
      </c>
      <c r="U18" s="183"/>
      <c r="V18" s="113">
        <v>0.42083333333333334</v>
      </c>
      <c r="W18" s="39" t="s">
        <v>3</v>
      </c>
      <c r="X18" s="40"/>
      <c r="Y18" s="40"/>
      <c r="Z18" s="41"/>
      <c r="AA18" s="41"/>
      <c r="AB18" s="42"/>
      <c r="AC18" s="43" t="str">
        <f>TEXT((V19-V18+0.00000000000001),"[hh].mm.ss")</f>
        <v>04.29.00</v>
      </c>
    </row>
    <row r="19" spans="1:29" ht="16.5" customHeight="1" thickBot="1">
      <c r="A19" s="131"/>
      <c r="B19" s="97"/>
      <c r="C19" s="98"/>
      <c r="D19" s="99"/>
      <c r="E19" s="66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/>
      <c r="L19" s="67"/>
      <c r="M19" s="67"/>
      <c r="N19" s="67"/>
      <c r="O19" s="67"/>
      <c r="P19" s="67"/>
      <c r="Q19" s="67"/>
      <c r="R19" s="67"/>
      <c r="S19" s="67"/>
      <c r="T19" s="68">
        <f t="shared" si="0"/>
        <v>0</v>
      </c>
      <c r="U19" s="184"/>
      <c r="V19" s="113">
        <v>0.607638888888889</v>
      </c>
      <c r="W19" s="44" t="s">
        <v>12</v>
      </c>
      <c r="X19" s="45"/>
      <c r="Y19" s="45"/>
      <c r="Z19" s="46"/>
      <c r="AA19" s="47"/>
      <c r="AB19" s="48"/>
      <c r="AC19" s="49" t="str">
        <f>TEXT(IF($E17="","",(IF($E18="",T17/(15-(COUNTIF($E17:$S17,""))),(IF($E19="",(T17+T18)/(30-(COUNTIF($E17:$S17,"")+COUNTIF($E18:$S18,""))),(T17+T18+T19)/(45-(COUNTIF($E17:$S17,"")+COUNTIF($E18:$S18,"")+COUNTIF($E19:$S19,"")))))))),"0,00")</f>
        <v>0,69</v>
      </c>
    </row>
    <row r="20" spans="1:29" ht="15" customHeight="1" thickBot="1">
      <c r="A20" s="128">
        <v>9</v>
      </c>
      <c r="B20" s="91">
        <v>209</v>
      </c>
      <c r="C20" s="92"/>
      <c r="D20" s="93" t="s">
        <v>35</v>
      </c>
      <c r="E20" s="69">
        <v>1</v>
      </c>
      <c r="F20" s="69">
        <v>0</v>
      </c>
      <c r="G20" s="69">
        <v>0</v>
      </c>
      <c r="H20" s="69">
        <v>2</v>
      </c>
      <c r="I20" s="69">
        <v>5</v>
      </c>
      <c r="J20" s="69">
        <v>0</v>
      </c>
      <c r="K20" s="69">
        <v>0</v>
      </c>
      <c r="L20" s="69">
        <v>3</v>
      </c>
      <c r="M20" s="69">
        <v>0</v>
      </c>
      <c r="N20" s="69">
        <v>3</v>
      </c>
      <c r="O20" s="59"/>
      <c r="P20" s="59"/>
      <c r="Q20" s="59"/>
      <c r="R20" s="59"/>
      <c r="S20" s="59"/>
      <c r="T20" s="60">
        <f t="shared" si="0"/>
        <v>14</v>
      </c>
      <c r="U20" s="182" t="s">
        <v>111</v>
      </c>
      <c r="V20" s="61">
        <f>SUM(T20:T23)+IF(ISNUMBER(U20),U20,0)+IF(ISNUMBER(U22),U22,0)+IF(ISNUMBER(U23),U23,0)</f>
        <v>26</v>
      </c>
      <c r="W20" s="50">
        <f>COUNTIF($E20:$S20,0)+COUNTIF($E21:$S21,0)+COUNTIF($E22:$S22,0)+COUNTIF($E23:$S23,0)</f>
        <v>25</v>
      </c>
      <c r="X20" s="50">
        <f>COUNTIF($E20:$S20,1)+COUNTIF($E21:$S21,1)+COUNTIF($E22:$S22,1)+COUNTIF($E23:$S23,1)</f>
        <v>3</v>
      </c>
      <c r="Y20" s="50">
        <f>COUNTIF($E20:$S20,2)+COUNTIF($E21:$S21,2)+COUNTIF($E22:$S22,2)+COUNTIF($E23:$S23,2)</f>
        <v>3</v>
      </c>
      <c r="Z20" s="50">
        <f>COUNTIF($E20:$S20,3)+COUNTIF($E21:$S21,3)+COUNTIF($E22:$S22,3)+COUNTIF($E23:$S23,3)</f>
        <v>4</v>
      </c>
      <c r="AA20" s="50">
        <f>COUNTIF($E20:$S20,5)+COUNTIF($E21:$S21,5)+COUNTIF($E22:$S22,5)+COUNTIF($E23:$S23,5)</f>
        <v>1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5.75" customHeight="1" thickBot="1">
      <c r="A21" s="129"/>
      <c r="B21" s="94"/>
      <c r="C21" s="95"/>
      <c r="D21" s="96"/>
      <c r="E21" s="69">
        <v>0</v>
      </c>
      <c r="F21" s="69">
        <v>0</v>
      </c>
      <c r="G21" s="69">
        <v>0</v>
      </c>
      <c r="H21" s="69">
        <v>1</v>
      </c>
      <c r="I21" s="69">
        <v>0</v>
      </c>
      <c r="J21" s="69">
        <v>0</v>
      </c>
      <c r="K21" s="69">
        <v>2</v>
      </c>
      <c r="L21" s="69">
        <v>3</v>
      </c>
      <c r="M21" s="69">
        <v>0</v>
      </c>
      <c r="N21" s="69">
        <v>2</v>
      </c>
      <c r="O21" s="53"/>
      <c r="P21" s="53"/>
      <c r="Q21" s="53"/>
      <c r="R21" s="53"/>
      <c r="S21" s="53"/>
      <c r="T21" s="54">
        <f t="shared" si="0"/>
        <v>8</v>
      </c>
      <c r="U21" s="183"/>
      <c r="V21" s="55"/>
      <c r="W21" s="56"/>
      <c r="X21" s="56"/>
      <c r="Y21" s="56"/>
      <c r="Z21" s="56"/>
      <c r="AA21" s="56"/>
      <c r="AB21" s="57"/>
      <c r="AC21" s="58"/>
    </row>
    <row r="22" spans="1:29" ht="16.5" customHeight="1" thickBot="1">
      <c r="A22" s="130"/>
      <c r="B22" s="140" t="s">
        <v>48</v>
      </c>
      <c r="C22" s="95"/>
      <c r="D22" s="96" t="s">
        <v>34</v>
      </c>
      <c r="E22" s="69">
        <v>1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3</v>
      </c>
      <c r="O22" s="70"/>
      <c r="P22" s="70"/>
      <c r="Q22" s="70"/>
      <c r="R22" s="70"/>
      <c r="S22" s="70"/>
      <c r="T22" s="71">
        <f t="shared" si="0"/>
        <v>4</v>
      </c>
      <c r="U22" s="183"/>
      <c r="V22" s="113">
        <v>0.4222222222222222</v>
      </c>
      <c r="W22" s="39" t="s">
        <v>3</v>
      </c>
      <c r="X22" s="40"/>
      <c r="Y22" s="40"/>
      <c r="Z22" s="41"/>
      <c r="AA22" s="41"/>
      <c r="AB22" s="42"/>
      <c r="AC22" s="43" t="str">
        <f>TEXT((V23-V22+0.00000000000001),"[hh].mm.ss")</f>
        <v>03.00.00</v>
      </c>
    </row>
    <row r="23" spans="1:29" ht="16.5" customHeight="1" thickBot="1">
      <c r="A23" s="131"/>
      <c r="B23" s="97"/>
      <c r="C23" s="98"/>
      <c r="D23" s="99"/>
      <c r="E23" s="66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/>
      <c r="L23" s="67"/>
      <c r="M23" s="67"/>
      <c r="N23" s="67"/>
      <c r="O23" s="67"/>
      <c r="P23" s="67"/>
      <c r="Q23" s="67"/>
      <c r="R23" s="67"/>
      <c r="S23" s="67"/>
      <c r="T23" s="68">
        <f t="shared" si="0"/>
        <v>0</v>
      </c>
      <c r="U23" s="184"/>
      <c r="V23" s="113">
        <v>0.5472222222222222</v>
      </c>
      <c r="W23" s="44" t="s">
        <v>12</v>
      </c>
      <c r="X23" s="45"/>
      <c r="Y23" s="45"/>
      <c r="Z23" s="46"/>
      <c r="AA23" s="47"/>
      <c r="AB23" s="48"/>
      <c r="AC23" s="49" t="str">
        <f>TEXT(IF($E21="","",(IF($E22="",T21/(15-(COUNTIF($E21:$S21,""))),(IF($E23="",(T21+T22)/(30-(COUNTIF($E21:$S21,"")+COUNTIF($E22:$S22,""))),(T21+T22+T23)/(45-(COUNTIF($E21:$S21,"")+COUNTIF($E22:$S22,"")+COUNTIF($E23:$S23,"")))))))),"0,00")</f>
        <v>0,46</v>
      </c>
    </row>
    <row r="24" spans="1:29" ht="15" customHeight="1" thickBot="1">
      <c r="A24" s="128">
        <v>13</v>
      </c>
      <c r="B24" s="91">
        <v>215</v>
      </c>
      <c r="C24" s="92"/>
      <c r="D24" s="93" t="s">
        <v>35</v>
      </c>
      <c r="E24" s="69">
        <v>1</v>
      </c>
      <c r="F24" s="69">
        <v>1</v>
      </c>
      <c r="G24" s="69">
        <v>0</v>
      </c>
      <c r="H24" s="69">
        <v>2</v>
      </c>
      <c r="I24" s="69">
        <v>0</v>
      </c>
      <c r="J24" s="69">
        <v>0</v>
      </c>
      <c r="K24" s="69">
        <v>3</v>
      </c>
      <c r="L24" s="69">
        <v>0</v>
      </c>
      <c r="M24" s="69">
        <v>0</v>
      </c>
      <c r="N24" s="69">
        <v>2</v>
      </c>
      <c r="O24" s="59"/>
      <c r="P24" s="59"/>
      <c r="Q24" s="59"/>
      <c r="R24" s="59"/>
      <c r="S24" s="59"/>
      <c r="T24" s="60">
        <f t="shared" si="0"/>
        <v>9</v>
      </c>
      <c r="U24" s="182" t="s">
        <v>112</v>
      </c>
      <c r="V24" s="61">
        <f>SUM(T24:T27)+IF(ISNUMBER(U24),U24,0)+IF(ISNUMBER(U26),U26,0)+IF(ISNUMBER(U27),U27,0)</f>
        <v>29</v>
      </c>
      <c r="W24" s="50">
        <f>COUNTIF($E24:$S24,0)+COUNTIF($E25:$S25,0)+COUNTIF($E26:$S26,0)+COUNTIF($E27:$S27,0)</f>
        <v>24</v>
      </c>
      <c r="X24" s="50">
        <f>COUNTIF($E24:$S24,1)+COUNTIF($E25:$S25,1)+COUNTIF($E26:$S26,1)+COUNTIF($E27:$S27,1)</f>
        <v>3</v>
      </c>
      <c r="Y24" s="50">
        <f>COUNTIF($E24:$S24,2)+COUNTIF($E25:$S25,2)+COUNTIF($E26:$S26,2)+COUNTIF($E27:$S27,2)</f>
        <v>5</v>
      </c>
      <c r="Z24" s="50">
        <f>COUNTIF($E24:$S24,3)+COUNTIF($E25:$S25,3)+COUNTIF($E26:$S26,3)+COUNTIF($E27:$S27,3)</f>
        <v>2</v>
      </c>
      <c r="AA24" s="50">
        <f>COUNTIF($E24:$S24,5)+COUNTIF($E25:$S25,5)+COUNTIF($E26:$S26,5)+COUNTIF($E27:$S27,5)</f>
        <v>2</v>
      </c>
      <c r="AB24" s="51">
        <f>COUNTIF($E24:$S24,"5*")+COUNTIF($E25:$S25,"5*")+COUNTIF($E26:$S26,"5*")</f>
        <v>0</v>
      </c>
      <c r="AC24" s="52">
        <f>COUNTIF($E24:$S24,20)+COUNTIF($E25:$S25,20)+COUNTIF($E26:$S26,20)</f>
        <v>0</v>
      </c>
    </row>
    <row r="25" spans="1:29" ht="15.75" customHeight="1" thickBot="1">
      <c r="A25" s="129"/>
      <c r="B25" s="94"/>
      <c r="C25" s="95"/>
      <c r="D25" s="96"/>
      <c r="E25" s="69">
        <v>0</v>
      </c>
      <c r="F25" s="69">
        <v>1</v>
      </c>
      <c r="G25" s="69">
        <v>0</v>
      </c>
      <c r="H25" s="69">
        <v>2</v>
      </c>
      <c r="I25" s="69">
        <v>0</v>
      </c>
      <c r="J25" s="69">
        <v>0</v>
      </c>
      <c r="K25" s="69">
        <v>5</v>
      </c>
      <c r="L25" s="69">
        <v>0</v>
      </c>
      <c r="M25" s="69">
        <v>0</v>
      </c>
      <c r="N25" s="69">
        <v>2</v>
      </c>
      <c r="O25" s="53"/>
      <c r="P25" s="53"/>
      <c r="Q25" s="53"/>
      <c r="R25" s="53"/>
      <c r="S25" s="53"/>
      <c r="T25" s="54">
        <f t="shared" si="0"/>
        <v>10</v>
      </c>
      <c r="U25" s="183"/>
      <c r="V25" s="55"/>
      <c r="W25" s="56"/>
      <c r="X25" s="56"/>
      <c r="Y25" s="56"/>
      <c r="Z25" s="56"/>
      <c r="AA25" s="56"/>
      <c r="AB25" s="57"/>
      <c r="AC25" s="58"/>
    </row>
    <row r="26" spans="1:29" ht="16.5" customHeight="1" thickBot="1">
      <c r="A26" s="130"/>
      <c r="B26" s="94" t="s">
        <v>62</v>
      </c>
      <c r="C26" s="95"/>
      <c r="D26" s="96" t="s">
        <v>61</v>
      </c>
      <c r="E26" s="69">
        <v>0</v>
      </c>
      <c r="F26" s="69">
        <v>0</v>
      </c>
      <c r="G26" s="69">
        <v>5</v>
      </c>
      <c r="H26" s="69">
        <v>2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3</v>
      </c>
      <c r="O26" s="70"/>
      <c r="P26" s="70"/>
      <c r="Q26" s="70"/>
      <c r="R26" s="70"/>
      <c r="S26" s="70"/>
      <c r="T26" s="71">
        <f t="shared" si="0"/>
        <v>10</v>
      </c>
      <c r="U26" s="183"/>
      <c r="V26" s="113">
        <v>0.425</v>
      </c>
      <c r="W26" s="39" t="s">
        <v>3</v>
      </c>
      <c r="X26" s="40"/>
      <c r="Y26" s="40"/>
      <c r="Z26" s="41"/>
      <c r="AA26" s="41"/>
      <c r="AB26" s="42"/>
      <c r="AC26" s="43" t="str">
        <f>TEXT((V27-V26+0.00000000000001),"[hh].mm.ss")</f>
        <v>03.38.00</v>
      </c>
    </row>
    <row r="27" spans="1:29" ht="16.5" customHeight="1" thickBot="1">
      <c r="A27" s="131"/>
      <c r="B27" s="97"/>
      <c r="C27" s="98"/>
      <c r="D27" s="99"/>
      <c r="E27" s="66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/>
      <c r="L27" s="67"/>
      <c r="M27" s="67"/>
      <c r="N27" s="67"/>
      <c r="O27" s="67"/>
      <c r="P27" s="67"/>
      <c r="Q27" s="67"/>
      <c r="R27" s="67"/>
      <c r="S27" s="67"/>
      <c r="T27" s="68">
        <f t="shared" si="0"/>
        <v>0</v>
      </c>
      <c r="U27" s="184"/>
      <c r="V27" s="113">
        <v>0.576388888888889</v>
      </c>
      <c r="W27" s="44" t="s">
        <v>12</v>
      </c>
      <c r="X27" s="45"/>
      <c r="Y27" s="45"/>
      <c r="Z27" s="46"/>
      <c r="AA27" s="47"/>
      <c r="AB27" s="48"/>
      <c r="AC27" s="49" t="str">
        <f>TEXT(IF($E25="","",(IF($E26="",T25/(15-(COUNTIF($E25:$S25,""))),(IF($E27="",(T25+T26)/(30-(COUNTIF($E25:$S25,"")+COUNTIF($E26:$S26,""))),(T25+T26+T27)/(45-(COUNTIF($E25:$S25,"")+COUNTIF($E26:$S26,"")+COUNTIF($E27:$S27,"")))))))),"0,00")</f>
        <v>0,77</v>
      </c>
    </row>
    <row r="28" spans="1:29" ht="15" customHeight="1" thickBot="1">
      <c r="A28" s="128">
        <v>20</v>
      </c>
      <c r="B28" s="91">
        <v>223</v>
      </c>
      <c r="C28" s="92"/>
      <c r="D28" s="93" t="s">
        <v>52</v>
      </c>
      <c r="E28" s="138">
        <v>0</v>
      </c>
      <c r="F28" s="69">
        <v>0</v>
      </c>
      <c r="G28" s="69">
        <v>1</v>
      </c>
      <c r="H28" s="69">
        <v>1</v>
      </c>
      <c r="I28" s="69">
        <v>0</v>
      </c>
      <c r="J28" s="69">
        <v>0</v>
      </c>
      <c r="K28" s="69">
        <v>2</v>
      </c>
      <c r="L28" s="69">
        <v>3</v>
      </c>
      <c r="M28" s="69">
        <v>1</v>
      </c>
      <c r="N28" s="69">
        <v>5</v>
      </c>
      <c r="O28" s="59"/>
      <c r="P28" s="59"/>
      <c r="Q28" s="59"/>
      <c r="R28" s="59"/>
      <c r="S28" s="59"/>
      <c r="T28" s="60">
        <f t="shared" si="0"/>
        <v>13</v>
      </c>
      <c r="U28" s="182" t="s">
        <v>113</v>
      </c>
      <c r="V28" s="61">
        <f>SUM(T28:T31)+IF(ISNUMBER(U28),U28,0)+IF(ISNUMBER(U30),U30,0)+IF(ISNUMBER(U31),U31,0)</f>
        <v>39</v>
      </c>
      <c r="W28" s="50">
        <f>COUNTIF($E28:$S28,0)+COUNTIF($E29:$S29,0)+COUNTIF($E30:$S30,0)+COUNTIF($E31:$S31,0)</f>
        <v>20</v>
      </c>
      <c r="X28" s="50">
        <f>COUNTIF($E28:$S28,1)+COUNTIF($E29:$S29,1)+COUNTIF($E30:$S30,1)+COUNTIF($E31:$S31,1)</f>
        <v>7</v>
      </c>
      <c r="Y28" s="50">
        <f>COUNTIF($E28:$S28,2)+COUNTIF($E29:$S29,2)+COUNTIF($E30:$S30,2)+COUNTIF($E31:$S31,2)</f>
        <v>1</v>
      </c>
      <c r="Z28" s="50">
        <f>COUNTIF($E28:$S28,3)+COUNTIF($E29:$S29,3)+COUNTIF($E30:$S30,3)+COUNTIF($E31:$S31,3)</f>
        <v>5</v>
      </c>
      <c r="AA28" s="50">
        <f>COUNTIF($E28:$S28,5)+COUNTIF($E29:$S29,5)+COUNTIF($E30:$S30,5)+COUNTIF($E31:$S31,5)</f>
        <v>3</v>
      </c>
      <c r="AB28" s="51">
        <f>COUNTIF($E28:$S28,"5*")+COUNTIF($E29:$S29,"5*")+COUNTIF($E30:$S30,"5*")</f>
        <v>0</v>
      </c>
      <c r="AC28" s="52">
        <f>COUNTIF($E28:$S28,20)+COUNTIF($E29:$S29,20)+COUNTIF($E30:$S30,20)</f>
        <v>0</v>
      </c>
    </row>
    <row r="29" spans="1:29" ht="15.75" customHeight="1" thickBot="1">
      <c r="A29" s="129"/>
      <c r="B29" s="94"/>
      <c r="C29" s="95"/>
      <c r="D29" s="96"/>
      <c r="E29" s="69">
        <v>0</v>
      </c>
      <c r="F29" s="69">
        <v>0</v>
      </c>
      <c r="G29" s="69">
        <v>0</v>
      </c>
      <c r="H29" s="69">
        <v>0</v>
      </c>
      <c r="I29" s="69">
        <v>1</v>
      </c>
      <c r="J29" s="69">
        <v>0</v>
      </c>
      <c r="K29" s="69">
        <v>3</v>
      </c>
      <c r="L29" s="69">
        <v>1</v>
      </c>
      <c r="M29" s="69">
        <v>0</v>
      </c>
      <c r="N29" s="69">
        <v>3</v>
      </c>
      <c r="O29" s="53"/>
      <c r="P29" s="53"/>
      <c r="Q29" s="53"/>
      <c r="R29" s="53"/>
      <c r="S29" s="53"/>
      <c r="T29" s="54">
        <f t="shared" si="0"/>
        <v>8</v>
      </c>
      <c r="U29" s="183"/>
      <c r="V29" s="55"/>
      <c r="W29" s="56"/>
      <c r="X29" s="56"/>
      <c r="Y29" s="56"/>
      <c r="Z29" s="56"/>
      <c r="AA29" s="56"/>
      <c r="AB29" s="57"/>
      <c r="AC29" s="58"/>
    </row>
    <row r="30" spans="1:29" ht="16.5" customHeight="1" thickBot="1">
      <c r="A30" s="130"/>
      <c r="B30" s="94" t="s">
        <v>50</v>
      </c>
      <c r="C30" s="95"/>
      <c r="D30" s="96" t="s">
        <v>51</v>
      </c>
      <c r="E30" s="69">
        <v>3</v>
      </c>
      <c r="F30" s="69">
        <v>0</v>
      </c>
      <c r="G30" s="69">
        <v>1</v>
      </c>
      <c r="H30" s="69">
        <v>0</v>
      </c>
      <c r="I30" s="69">
        <v>1</v>
      </c>
      <c r="J30" s="69">
        <v>0</v>
      </c>
      <c r="K30" s="69">
        <v>5</v>
      </c>
      <c r="L30" s="69">
        <v>5</v>
      </c>
      <c r="M30" s="69">
        <v>0</v>
      </c>
      <c r="N30" s="69">
        <v>3</v>
      </c>
      <c r="O30" s="70"/>
      <c r="P30" s="70"/>
      <c r="Q30" s="70"/>
      <c r="R30" s="70"/>
      <c r="S30" s="70"/>
      <c r="T30" s="71">
        <f t="shared" si="0"/>
        <v>18</v>
      </c>
      <c r="U30" s="183"/>
      <c r="V30" s="113">
        <v>0.4298611111111111</v>
      </c>
      <c r="W30" s="39" t="s">
        <v>3</v>
      </c>
      <c r="X30" s="40"/>
      <c r="Y30" s="40"/>
      <c r="Z30" s="41"/>
      <c r="AA30" s="41"/>
      <c r="AB30" s="42"/>
      <c r="AC30" s="43" t="str">
        <f>TEXT((V31-V30+0.00000000000001),"[hh].mm.ss")</f>
        <v>03.42.00</v>
      </c>
    </row>
    <row r="31" spans="1:29" ht="16.5" customHeight="1" thickBot="1">
      <c r="A31" s="131"/>
      <c r="B31" s="97"/>
      <c r="C31" s="98"/>
      <c r="D31" s="99"/>
      <c r="E31" s="66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/>
      <c r="L31" s="67"/>
      <c r="M31" s="67"/>
      <c r="N31" s="67"/>
      <c r="O31" s="67"/>
      <c r="P31" s="67"/>
      <c r="Q31" s="67"/>
      <c r="R31" s="67"/>
      <c r="S31" s="67"/>
      <c r="T31" s="68">
        <f t="shared" si="0"/>
        <v>0</v>
      </c>
      <c r="U31" s="184"/>
      <c r="V31" s="113">
        <v>0.5840277777777778</v>
      </c>
      <c r="W31" s="44" t="s">
        <v>12</v>
      </c>
      <c r="X31" s="45"/>
      <c r="Y31" s="45"/>
      <c r="Z31" s="46"/>
      <c r="AA31" s="47"/>
      <c r="AB31" s="48"/>
      <c r="AC31" s="49" t="str">
        <f>TEXT(IF($E29="","",(IF($E30="",T29/(15-(COUNTIF($E29:$S29,""))),(IF($E31="",(T29+T30)/(30-(COUNTIF($E29:$S29,"")+COUNTIF($E30:$S30,""))),(T29+T30+T31)/(45-(COUNTIF($E29:$S29,"")+COUNTIF($E30:$S30,"")+COUNTIF($E31:$S31,"")))))))),"0,00")</f>
        <v>1,00</v>
      </c>
    </row>
    <row r="32" spans="1:29" ht="15" customHeight="1" thickBot="1">
      <c r="A32" s="128">
        <v>19</v>
      </c>
      <c r="B32" s="91">
        <v>219</v>
      </c>
      <c r="C32" s="92"/>
      <c r="D32" s="93" t="s">
        <v>24</v>
      </c>
      <c r="E32" s="69">
        <v>1</v>
      </c>
      <c r="F32" s="69">
        <v>0</v>
      </c>
      <c r="G32" s="69">
        <v>0</v>
      </c>
      <c r="H32" s="69">
        <v>0</v>
      </c>
      <c r="I32" s="69">
        <v>0</v>
      </c>
      <c r="J32" s="69">
        <v>2</v>
      </c>
      <c r="K32" s="69">
        <v>1</v>
      </c>
      <c r="L32" s="69">
        <v>3</v>
      </c>
      <c r="M32" s="69">
        <v>0</v>
      </c>
      <c r="N32" s="69">
        <v>5</v>
      </c>
      <c r="O32" s="59"/>
      <c r="P32" s="59"/>
      <c r="Q32" s="59"/>
      <c r="R32" s="59"/>
      <c r="S32" s="59"/>
      <c r="T32" s="60">
        <f t="shared" si="0"/>
        <v>12</v>
      </c>
      <c r="U32" s="182" t="s">
        <v>114</v>
      </c>
      <c r="V32" s="61">
        <f>SUM(T32:T35)+IF(ISNUMBER(U32),U32,0)+IF(ISNUMBER(U34),U34,0)+IF(ISNUMBER(U35),U35,0)</f>
        <v>40</v>
      </c>
      <c r="W32" s="50">
        <f>COUNTIF($E32:$S32,0)+COUNTIF($E33:$S33,0)+COUNTIF($E34:$S34,0)+COUNTIF($E35:$S35,0)</f>
        <v>19</v>
      </c>
      <c r="X32" s="50">
        <f>COUNTIF($E32:$S32,1)+COUNTIF($E33:$S33,1)+COUNTIF($E34:$S34,1)+COUNTIF($E35:$S35,1)</f>
        <v>7</v>
      </c>
      <c r="Y32" s="50">
        <f>COUNTIF($E32:$S32,2)+COUNTIF($E33:$S33,2)+COUNTIF($E34:$S34,2)+COUNTIF($E35:$S35,2)</f>
        <v>3</v>
      </c>
      <c r="Z32" s="50">
        <f>COUNTIF($E32:$S32,3)+COUNTIF($E33:$S33,3)+COUNTIF($E34:$S34,3)+COUNTIF($E35:$S35,3)</f>
        <v>4</v>
      </c>
      <c r="AA32" s="50">
        <f>COUNTIF($E32:$S32,5)+COUNTIF($E33:$S33,5)+COUNTIF($E34:$S34,5)+COUNTIF($E35:$S35,5)</f>
        <v>3</v>
      </c>
      <c r="AB32" s="51">
        <f>COUNTIF($E32:$S32,"5*")+COUNTIF($E33:$S33,"5*")+COUNTIF($E34:$S34,"5*")</f>
        <v>0</v>
      </c>
      <c r="AC32" s="52">
        <f>COUNTIF($E32:$S32,20)+COUNTIF($E33:$S33,20)+COUNTIF($E34:$S34,20)</f>
        <v>0</v>
      </c>
    </row>
    <row r="33" spans="1:29" ht="15.75" customHeight="1" thickBot="1">
      <c r="A33" s="129"/>
      <c r="B33" s="94"/>
      <c r="C33" s="95"/>
      <c r="D33" s="96"/>
      <c r="E33" s="69">
        <v>1</v>
      </c>
      <c r="F33" s="69">
        <v>0</v>
      </c>
      <c r="G33" s="69">
        <v>0</v>
      </c>
      <c r="H33" s="69">
        <v>0</v>
      </c>
      <c r="I33" s="69">
        <v>2</v>
      </c>
      <c r="J33" s="69">
        <v>1</v>
      </c>
      <c r="K33" s="69">
        <v>1</v>
      </c>
      <c r="L33" s="69">
        <v>5</v>
      </c>
      <c r="M33" s="69">
        <v>0</v>
      </c>
      <c r="N33" s="69">
        <v>3</v>
      </c>
      <c r="O33" s="53"/>
      <c r="P33" s="53"/>
      <c r="Q33" s="53"/>
      <c r="R33" s="53"/>
      <c r="S33" s="53"/>
      <c r="T33" s="54">
        <f t="shared" si="0"/>
        <v>13</v>
      </c>
      <c r="U33" s="183"/>
      <c r="V33" s="55"/>
      <c r="W33" s="56"/>
      <c r="X33" s="56"/>
      <c r="Y33" s="56"/>
      <c r="Z33" s="56"/>
      <c r="AA33" s="56"/>
      <c r="AB33" s="57"/>
      <c r="AC33" s="58"/>
    </row>
    <row r="34" spans="1:29" ht="16.5" customHeight="1" thickBot="1">
      <c r="A34" s="130"/>
      <c r="B34" s="94" t="s">
        <v>106</v>
      </c>
      <c r="C34" s="95"/>
      <c r="D34" s="96" t="s">
        <v>107</v>
      </c>
      <c r="E34" s="69">
        <v>0</v>
      </c>
      <c r="F34" s="69">
        <v>0</v>
      </c>
      <c r="G34" s="69">
        <v>0</v>
      </c>
      <c r="H34" s="69">
        <v>5</v>
      </c>
      <c r="I34" s="69">
        <v>0</v>
      </c>
      <c r="J34" s="69">
        <v>1</v>
      </c>
      <c r="K34" s="69">
        <v>1</v>
      </c>
      <c r="L34" s="69">
        <v>3</v>
      </c>
      <c r="M34" s="69">
        <v>3</v>
      </c>
      <c r="N34" s="69">
        <v>2</v>
      </c>
      <c r="O34" s="70"/>
      <c r="P34" s="70"/>
      <c r="Q34" s="70"/>
      <c r="R34" s="70"/>
      <c r="S34" s="70"/>
      <c r="T34" s="71">
        <f t="shared" si="0"/>
        <v>15</v>
      </c>
      <c r="U34" s="183"/>
      <c r="V34" s="113">
        <v>0.4291666666666667</v>
      </c>
      <c r="W34" s="39" t="s">
        <v>3</v>
      </c>
      <c r="X34" s="40"/>
      <c r="Y34" s="40"/>
      <c r="Z34" s="41"/>
      <c r="AA34" s="41"/>
      <c r="AB34" s="42"/>
      <c r="AC34" s="43" t="str">
        <f>TEXT((V35-V34+0.00000000000001),"[hh].mm.ss")</f>
        <v>03.04.00</v>
      </c>
    </row>
    <row r="35" spans="1:29" ht="16.5" customHeight="1" thickBot="1">
      <c r="A35" s="177"/>
      <c r="B35" s="168"/>
      <c r="C35" s="169"/>
      <c r="D35" s="170"/>
      <c r="E35" s="66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/>
      <c r="L35" s="67"/>
      <c r="M35" s="67"/>
      <c r="N35" s="67"/>
      <c r="O35" s="67"/>
      <c r="P35" s="67"/>
      <c r="Q35" s="67"/>
      <c r="R35" s="67"/>
      <c r="S35" s="178"/>
      <c r="T35" s="68">
        <f t="shared" si="0"/>
        <v>0</v>
      </c>
      <c r="U35" s="200"/>
      <c r="V35" s="113">
        <v>0.5569444444444445</v>
      </c>
      <c r="W35" s="162" t="s">
        <v>12</v>
      </c>
      <c r="X35" s="163"/>
      <c r="Y35" s="163"/>
      <c r="Z35" s="164"/>
      <c r="AA35" s="165"/>
      <c r="AB35" s="166"/>
      <c r="AC35" s="167" t="str">
        <f>TEXT(IF($E33="","",(IF($E34="",T33/(15-(COUNTIF($E33:$S33,""))),(IF($E35="",(T33+T34)/(30-(COUNTIF($E33:$S33,"")+COUNTIF($E34:$S34,""))),(T33+T34+T35)/(45-(COUNTIF($E33:$S33,"")+COUNTIF($E34:$S34,"")+COUNTIF($E35:$S35,"")))))))),"0,00")</f>
        <v>1,08</v>
      </c>
    </row>
    <row r="36" spans="1:29" ht="15" customHeight="1" thickBot="1">
      <c r="A36" s="128">
        <v>18</v>
      </c>
      <c r="B36" s="91">
        <v>213</v>
      </c>
      <c r="C36" s="92"/>
      <c r="D36" s="93" t="s">
        <v>24</v>
      </c>
      <c r="E36" s="69">
        <v>5</v>
      </c>
      <c r="F36" s="69">
        <v>0</v>
      </c>
      <c r="G36" s="69">
        <v>0</v>
      </c>
      <c r="H36" s="69">
        <v>2</v>
      </c>
      <c r="I36" s="69">
        <v>0</v>
      </c>
      <c r="J36" s="69">
        <v>2</v>
      </c>
      <c r="K36" s="69">
        <v>5</v>
      </c>
      <c r="L36" s="69">
        <v>3</v>
      </c>
      <c r="M36" s="69">
        <v>1</v>
      </c>
      <c r="N36" s="69">
        <v>3</v>
      </c>
      <c r="O36" s="59"/>
      <c r="P36" s="59"/>
      <c r="Q36" s="59"/>
      <c r="R36" s="59"/>
      <c r="S36" s="59"/>
      <c r="T36" s="60">
        <f t="shared" si="0"/>
        <v>21</v>
      </c>
      <c r="U36" s="182" t="s">
        <v>115</v>
      </c>
      <c r="V36" s="61">
        <f>SUM(T36:T39)+IF(ISNUMBER(U36),U36,0)+IF(ISNUMBER(U38),U38,0)+IF(ISNUMBER(U39),U39,0)</f>
        <v>42</v>
      </c>
      <c r="W36" s="50">
        <f>COUNTIF($E36:$S36,0)+COUNTIF($E37:$S37,0)+COUNTIF($E38:$S38,0)+COUNTIF($E39:$S39,0)</f>
        <v>18</v>
      </c>
      <c r="X36" s="50">
        <f>COUNTIF($E36:$S36,1)+COUNTIF($E37:$S37,1)+COUNTIF($E38:$S38,1)+COUNTIF($E39:$S39,1)</f>
        <v>7</v>
      </c>
      <c r="Y36" s="50">
        <f>COUNTIF($E36:$S36,2)+COUNTIF($E37:$S37,2)+COUNTIF($E38:$S38,2)+COUNTIF($E39:$S39,2)</f>
        <v>4</v>
      </c>
      <c r="Z36" s="50">
        <f>COUNTIF($E36:$S36,3)+COUNTIF($E37:$S37,3)+COUNTIF($E38:$S38,3)+COUNTIF($E39:$S39,3)</f>
        <v>4</v>
      </c>
      <c r="AA36" s="50">
        <f>COUNTIF($E36:$S36,5)+COUNTIF($E37:$S37,5)+COUNTIF($E38:$S38,5)+COUNTIF($E39:$S39,5)</f>
        <v>3</v>
      </c>
      <c r="AB36" s="51">
        <f>COUNTIF($E36:$S36,"5*")+COUNTIF($E37:$S37,"5*")+COUNTIF($E38:$S38,"5*")</f>
        <v>0</v>
      </c>
      <c r="AC36" s="52">
        <f>COUNTIF($E36:$S36,20)+COUNTIF($E37:$S37,20)+COUNTIF($E38:$S38,20)</f>
        <v>0</v>
      </c>
    </row>
    <row r="37" spans="1:29" ht="15.75" customHeight="1" thickBot="1">
      <c r="A37" s="129"/>
      <c r="B37" s="94"/>
      <c r="C37" s="95"/>
      <c r="D37" s="96"/>
      <c r="E37" s="69">
        <v>5</v>
      </c>
      <c r="F37" s="69">
        <v>0</v>
      </c>
      <c r="G37" s="69">
        <v>0</v>
      </c>
      <c r="H37" s="69">
        <v>1</v>
      </c>
      <c r="I37" s="69">
        <v>2</v>
      </c>
      <c r="J37" s="69">
        <v>2</v>
      </c>
      <c r="K37" s="69">
        <v>1</v>
      </c>
      <c r="L37" s="69">
        <v>1</v>
      </c>
      <c r="M37" s="69">
        <v>0</v>
      </c>
      <c r="N37" s="69">
        <v>3</v>
      </c>
      <c r="O37" s="53"/>
      <c r="P37" s="53"/>
      <c r="Q37" s="53"/>
      <c r="R37" s="53"/>
      <c r="S37" s="53"/>
      <c r="T37" s="54">
        <f t="shared" si="0"/>
        <v>15</v>
      </c>
      <c r="U37" s="183"/>
      <c r="V37" s="55"/>
      <c r="W37" s="56"/>
      <c r="X37" s="56"/>
      <c r="Y37" s="56"/>
      <c r="Z37" s="56"/>
      <c r="AA37" s="56"/>
      <c r="AB37" s="57"/>
      <c r="AC37" s="58"/>
    </row>
    <row r="38" spans="1:29" ht="16.5" customHeight="1" thickBot="1">
      <c r="A38" s="130"/>
      <c r="B38" s="94" t="s">
        <v>104</v>
      </c>
      <c r="C38" s="95"/>
      <c r="D38" s="96" t="s">
        <v>105</v>
      </c>
      <c r="E38" s="69">
        <v>0</v>
      </c>
      <c r="F38" s="69">
        <v>0</v>
      </c>
      <c r="G38" s="69">
        <v>0</v>
      </c>
      <c r="H38" s="69">
        <v>1</v>
      </c>
      <c r="I38" s="69">
        <v>1</v>
      </c>
      <c r="J38" s="69">
        <v>0</v>
      </c>
      <c r="K38" s="69">
        <v>3</v>
      </c>
      <c r="L38" s="69">
        <v>0</v>
      </c>
      <c r="M38" s="69">
        <v>1</v>
      </c>
      <c r="N38" s="69">
        <v>0</v>
      </c>
      <c r="O38" s="70"/>
      <c r="P38" s="70"/>
      <c r="Q38" s="70"/>
      <c r="R38" s="70"/>
      <c r="S38" s="70"/>
      <c r="T38" s="71">
        <f t="shared" si="0"/>
        <v>6</v>
      </c>
      <c r="U38" s="183"/>
      <c r="V38" s="113">
        <v>0.4284722222222222</v>
      </c>
      <c r="W38" s="39" t="s">
        <v>3</v>
      </c>
      <c r="X38" s="40"/>
      <c r="Y38" s="40"/>
      <c r="Z38" s="41"/>
      <c r="AA38" s="41"/>
      <c r="AB38" s="42"/>
      <c r="AC38" s="43" t="str">
        <f>TEXT((V39-V38+0.00000000000001),"[hh].mm.ss")</f>
        <v>02.31.00</v>
      </c>
    </row>
    <row r="39" spans="1:29" ht="16.5" customHeight="1" thickBot="1">
      <c r="A39" s="131"/>
      <c r="B39" s="97"/>
      <c r="C39" s="98"/>
      <c r="D39" s="99"/>
      <c r="E39" s="66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/>
      <c r="L39" s="67"/>
      <c r="M39" s="67"/>
      <c r="N39" s="67"/>
      <c r="O39" s="67"/>
      <c r="P39" s="67"/>
      <c r="Q39" s="67"/>
      <c r="R39" s="67"/>
      <c r="S39" s="67"/>
      <c r="T39" s="68">
        <f t="shared" si="0"/>
        <v>0</v>
      </c>
      <c r="U39" s="184"/>
      <c r="V39" s="113">
        <v>0.5333333333333333</v>
      </c>
      <c r="W39" s="44" t="s">
        <v>12</v>
      </c>
      <c r="X39" s="45"/>
      <c r="Y39" s="45"/>
      <c r="Z39" s="46"/>
      <c r="AA39" s="47"/>
      <c r="AB39" s="48"/>
      <c r="AC39" s="49" t="str">
        <f>TEXT(IF($E37="","",(IF($E38="",T37/(15-(COUNTIF($E37:$S37,""))),(IF($E39="",(T37+T38)/(30-(COUNTIF($E37:$S37,"")+COUNTIF($E38:$S38,""))),(T37+T38+T39)/(45-(COUNTIF($E37:$S37,"")+COUNTIF($E38:$S38,"")+COUNTIF($E39:$S39,"")))))))),"0,00")</f>
        <v>0,81</v>
      </c>
    </row>
    <row r="40" spans="1:29" ht="15.75" thickBot="1">
      <c r="A40" s="128">
        <v>15</v>
      </c>
      <c r="B40" s="91">
        <v>200</v>
      </c>
      <c r="C40" s="92"/>
      <c r="D40" s="93" t="s">
        <v>24</v>
      </c>
      <c r="E40" s="69">
        <v>2</v>
      </c>
      <c r="F40" s="69">
        <v>0</v>
      </c>
      <c r="G40" s="69">
        <v>1</v>
      </c>
      <c r="H40" s="69">
        <v>3</v>
      </c>
      <c r="I40" s="69">
        <v>5</v>
      </c>
      <c r="J40" s="69">
        <v>1</v>
      </c>
      <c r="K40" s="69">
        <v>3</v>
      </c>
      <c r="L40" s="69">
        <v>1</v>
      </c>
      <c r="M40" s="69">
        <v>0</v>
      </c>
      <c r="N40" s="69">
        <v>5</v>
      </c>
      <c r="O40" s="59"/>
      <c r="P40" s="59"/>
      <c r="Q40" s="59"/>
      <c r="R40" s="59"/>
      <c r="S40" s="59"/>
      <c r="T40" s="60">
        <f aca="true" t="shared" si="1" ref="T40:T63">IF(E40="","",SUM(E40:S40)+(COUNTIF(E40:S40,"5*")*5))</f>
        <v>21</v>
      </c>
      <c r="U40" s="182" t="s">
        <v>116</v>
      </c>
      <c r="V40" s="61">
        <f>SUM(T40:T43)+IF(ISNUMBER(U40),U40,0)+IF(ISNUMBER(U42),U42,0)+IF(ISNUMBER(U43),U43,0)</f>
        <v>52</v>
      </c>
      <c r="W40" s="50">
        <f>COUNTIF($E40:$S40,0)+COUNTIF($E41:$S41,0)+COUNTIF($E42:$S42,0)+COUNTIF($E43:$S43,0)</f>
        <v>16</v>
      </c>
      <c r="X40" s="50">
        <f>COUNTIF($E40:$S40,1)+COUNTIF($E41:$S41,1)+COUNTIF($E42:$S42,1)+COUNTIF($E43:$S43,1)</f>
        <v>8</v>
      </c>
      <c r="Y40" s="50">
        <f>COUNTIF($E40:$S40,2)+COUNTIF($E41:$S41,2)+COUNTIF($E42:$S42,2)+COUNTIF($E43:$S43,2)</f>
        <v>2</v>
      </c>
      <c r="Z40" s="50">
        <f>COUNTIF($E40:$S40,3)+COUNTIF($E41:$S41,3)+COUNTIF($E42:$S42,3)+COUNTIF($E43:$S43,3)</f>
        <v>5</v>
      </c>
      <c r="AA40" s="50">
        <f>COUNTIF($E40:$S40,5)+COUNTIF($E41:$S41,5)+COUNTIF($E42:$S42,5)+COUNTIF($E43:$S43,5)</f>
        <v>5</v>
      </c>
      <c r="AB40" s="51">
        <f>COUNTIF($E40:$S40,"5*")+COUNTIF($E41:$S41,"5*")+COUNTIF($E42:$S42,"5*")</f>
        <v>0</v>
      </c>
      <c r="AC40" s="52">
        <f>COUNTIF($E40:$S40,20)+COUNTIF($E41:$S41,20)+COUNTIF($E42:$S42,20)</f>
        <v>0</v>
      </c>
    </row>
    <row r="41" spans="1:29" ht="15.75" thickBot="1">
      <c r="A41" s="129"/>
      <c r="B41" s="94"/>
      <c r="C41" s="95"/>
      <c r="D41" s="96"/>
      <c r="E41" s="69">
        <v>1</v>
      </c>
      <c r="F41" s="69">
        <v>0</v>
      </c>
      <c r="G41" s="69">
        <v>3</v>
      </c>
      <c r="H41" s="69">
        <v>0</v>
      </c>
      <c r="I41" s="69">
        <v>0</v>
      </c>
      <c r="J41" s="69">
        <v>1</v>
      </c>
      <c r="K41" s="69">
        <v>5</v>
      </c>
      <c r="L41" s="69">
        <v>5</v>
      </c>
      <c r="M41" s="69">
        <v>0</v>
      </c>
      <c r="N41" s="69">
        <v>3</v>
      </c>
      <c r="O41" s="53"/>
      <c r="P41" s="53"/>
      <c r="Q41" s="53"/>
      <c r="R41" s="53"/>
      <c r="S41" s="53"/>
      <c r="T41" s="54">
        <f t="shared" si="1"/>
        <v>18</v>
      </c>
      <c r="U41" s="183"/>
      <c r="V41" s="55"/>
      <c r="W41" s="56"/>
      <c r="X41" s="56"/>
      <c r="Y41" s="56"/>
      <c r="Z41" s="56"/>
      <c r="AA41" s="56"/>
      <c r="AB41" s="57"/>
      <c r="AC41" s="58"/>
    </row>
    <row r="42" spans="1:29" ht="18.75" thickBot="1">
      <c r="A42" s="130"/>
      <c r="B42" s="94" t="s">
        <v>83</v>
      </c>
      <c r="C42" s="95"/>
      <c r="D42" s="96" t="s">
        <v>84</v>
      </c>
      <c r="E42" s="69">
        <v>0</v>
      </c>
      <c r="F42" s="69">
        <v>0</v>
      </c>
      <c r="G42" s="69">
        <v>0</v>
      </c>
      <c r="H42" s="69">
        <v>0</v>
      </c>
      <c r="I42" s="69">
        <v>1</v>
      </c>
      <c r="J42" s="69">
        <v>1</v>
      </c>
      <c r="K42" s="69">
        <v>3</v>
      </c>
      <c r="L42" s="69">
        <v>1</v>
      </c>
      <c r="M42" s="69">
        <v>2</v>
      </c>
      <c r="N42" s="69">
        <v>5</v>
      </c>
      <c r="O42" s="70"/>
      <c r="P42" s="70"/>
      <c r="Q42" s="70"/>
      <c r="R42" s="70"/>
      <c r="S42" s="70"/>
      <c r="T42" s="71">
        <f t="shared" si="1"/>
        <v>13</v>
      </c>
      <c r="U42" s="183"/>
      <c r="V42" s="113">
        <v>0.4263888888888889</v>
      </c>
      <c r="W42" s="39" t="s">
        <v>3</v>
      </c>
      <c r="X42" s="40"/>
      <c r="Y42" s="40"/>
      <c r="Z42" s="41"/>
      <c r="AA42" s="41"/>
      <c r="AB42" s="42"/>
      <c r="AC42" s="43" t="str">
        <f>TEXT((V43-V42+0.00000000000001),"[hh].mm.ss")</f>
        <v>04.13.00</v>
      </c>
    </row>
    <row r="43" spans="1:29" ht="18.75" thickBot="1">
      <c r="A43" s="131"/>
      <c r="B43" s="97"/>
      <c r="C43" s="98"/>
      <c r="D43" s="99"/>
      <c r="E43" s="66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/>
      <c r="L43" s="67"/>
      <c r="M43" s="67"/>
      <c r="N43" s="67"/>
      <c r="O43" s="67"/>
      <c r="P43" s="67"/>
      <c r="Q43" s="67"/>
      <c r="R43" s="67"/>
      <c r="S43" s="67"/>
      <c r="T43" s="68">
        <f t="shared" si="1"/>
        <v>0</v>
      </c>
      <c r="U43" s="184"/>
      <c r="V43" s="113">
        <v>0.6020833333333333</v>
      </c>
      <c r="W43" s="44" t="s">
        <v>12</v>
      </c>
      <c r="X43" s="45"/>
      <c r="Y43" s="45"/>
      <c r="Z43" s="46"/>
      <c r="AA43" s="47"/>
      <c r="AB43" s="48"/>
      <c r="AC43" s="49" t="str">
        <f>TEXT(IF($E41="","",(IF($E42="",T41/(15-(COUNTIF($E41:$S41,""))),(IF($E43="",(T41+T42)/(30-(COUNTIF($E41:$S41,"")+COUNTIF($E42:$S42,""))),(T41+T42+T43)/(45-(COUNTIF($E41:$S41,"")+COUNTIF($E42:$S42,"")+COUNTIF($E43:$S43,"")))))))),"0,00")</f>
        <v>1,19</v>
      </c>
    </row>
    <row r="44" spans="1:29" ht="15.75" thickBot="1">
      <c r="A44" s="128">
        <v>11</v>
      </c>
      <c r="B44" s="91">
        <v>204</v>
      </c>
      <c r="C44" s="92"/>
      <c r="D44" s="93" t="s">
        <v>38</v>
      </c>
      <c r="E44" s="69">
        <v>5</v>
      </c>
      <c r="F44" s="69">
        <v>0</v>
      </c>
      <c r="G44" s="69">
        <v>0</v>
      </c>
      <c r="H44" s="69">
        <v>5</v>
      </c>
      <c r="I44" s="69">
        <v>0</v>
      </c>
      <c r="J44" s="69">
        <v>1</v>
      </c>
      <c r="K44" s="69">
        <v>3</v>
      </c>
      <c r="L44" s="69">
        <v>5</v>
      </c>
      <c r="M44" s="69">
        <v>0</v>
      </c>
      <c r="N44" s="69">
        <v>5</v>
      </c>
      <c r="O44" s="59"/>
      <c r="P44" s="59"/>
      <c r="Q44" s="59"/>
      <c r="R44" s="59"/>
      <c r="S44" s="59"/>
      <c r="T44" s="60">
        <f t="shared" si="1"/>
        <v>24</v>
      </c>
      <c r="U44" s="182" t="s">
        <v>117</v>
      </c>
      <c r="V44" s="61">
        <f>SUM(T44:T47)+IF(ISNUMBER(U44),U44,0)+IF(ISNUMBER(U46),U46,0)+IF(ISNUMBER(U47),U47,0)</f>
        <v>68</v>
      </c>
      <c r="W44" s="50">
        <f>COUNTIF($E44:$S44,0)+COUNTIF($E45:$S45,0)+COUNTIF($E46:$S46,0)+COUNTIF($E47:$S47,0)</f>
        <v>17</v>
      </c>
      <c r="X44" s="50">
        <f>COUNTIF($E44:$S44,1)+COUNTIF($E45:$S45,1)+COUNTIF($E46:$S46,1)+COUNTIF($E47:$S47,1)</f>
        <v>3</v>
      </c>
      <c r="Y44" s="50">
        <f>COUNTIF($E44:$S44,2)+COUNTIF($E45:$S45,2)+COUNTIF($E46:$S46,2)+COUNTIF($E47:$S47,2)</f>
        <v>3</v>
      </c>
      <c r="Z44" s="50">
        <f>COUNTIF($E44:$S44,3)+COUNTIF($E45:$S45,3)+COUNTIF($E46:$S46,3)+COUNTIF($E47:$S47,3)</f>
        <v>3</v>
      </c>
      <c r="AA44" s="50">
        <f>COUNTIF($E44:$S44,5)+COUNTIF($E45:$S45,5)+COUNTIF($E46:$S46,5)+COUNTIF($E47:$S47,5)</f>
        <v>10</v>
      </c>
      <c r="AB44" s="51">
        <f>COUNTIF($E44:$S44,"5*")+COUNTIF($E45:$S45,"5*")+COUNTIF($E46:$S46,"5*")</f>
        <v>0</v>
      </c>
      <c r="AC44" s="52">
        <f>COUNTIF($E44:$S44,20)+COUNTIF($E45:$S45,20)+COUNTIF($E46:$S46,20)</f>
        <v>0</v>
      </c>
    </row>
    <row r="45" spans="1:29" ht="15.75" thickBot="1">
      <c r="A45" s="129"/>
      <c r="B45" s="94"/>
      <c r="C45" s="95"/>
      <c r="D45" s="96"/>
      <c r="E45" s="69">
        <v>5</v>
      </c>
      <c r="F45" s="69">
        <v>0</v>
      </c>
      <c r="G45" s="69">
        <v>3</v>
      </c>
      <c r="H45" s="69">
        <v>2</v>
      </c>
      <c r="I45" s="69">
        <v>0</v>
      </c>
      <c r="J45" s="69">
        <v>0</v>
      </c>
      <c r="K45" s="69">
        <v>3</v>
      </c>
      <c r="L45" s="69">
        <v>5</v>
      </c>
      <c r="M45" s="69">
        <v>0</v>
      </c>
      <c r="N45" s="69">
        <v>5</v>
      </c>
      <c r="O45" s="53"/>
      <c r="P45" s="53"/>
      <c r="Q45" s="53"/>
      <c r="R45" s="53"/>
      <c r="S45" s="53"/>
      <c r="T45" s="54">
        <f t="shared" si="1"/>
        <v>23</v>
      </c>
      <c r="U45" s="183"/>
      <c r="V45" s="55"/>
      <c r="W45" s="56"/>
      <c r="X45" s="56"/>
      <c r="Y45" s="56"/>
      <c r="Z45" s="56"/>
      <c r="AA45" s="56"/>
      <c r="AB45" s="57"/>
      <c r="AC45" s="58"/>
    </row>
    <row r="46" spans="1:29" ht="18.75" thickBot="1">
      <c r="A46" s="130"/>
      <c r="B46" s="94" t="s">
        <v>59</v>
      </c>
      <c r="C46" s="95"/>
      <c r="D46" s="96" t="s">
        <v>40</v>
      </c>
      <c r="E46" s="69">
        <v>5</v>
      </c>
      <c r="F46" s="69">
        <v>1</v>
      </c>
      <c r="G46" s="69">
        <v>0</v>
      </c>
      <c r="H46" s="69">
        <v>2</v>
      </c>
      <c r="I46" s="69">
        <v>0</v>
      </c>
      <c r="J46" s="69">
        <v>0</v>
      </c>
      <c r="K46" s="69">
        <v>5</v>
      </c>
      <c r="L46" s="69">
        <v>5</v>
      </c>
      <c r="M46" s="69">
        <v>1</v>
      </c>
      <c r="N46" s="69">
        <v>2</v>
      </c>
      <c r="O46" s="70"/>
      <c r="P46" s="70"/>
      <c r="Q46" s="70"/>
      <c r="R46" s="70"/>
      <c r="S46" s="70"/>
      <c r="T46" s="71">
        <f t="shared" si="1"/>
        <v>21</v>
      </c>
      <c r="U46" s="183"/>
      <c r="V46" s="113">
        <v>0.4236111111111111</v>
      </c>
      <c r="W46" s="39" t="s">
        <v>3</v>
      </c>
      <c r="X46" s="40"/>
      <c r="Y46" s="40"/>
      <c r="Z46" s="41"/>
      <c r="AA46" s="41"/>
      <c r="AB46" s="42"/>
      <c r="AC46" s="43" t="str">
        <f>TEXT((V47-V46+0.00000000000001),"[hh].mm.ss")</f>
        <v>03.23.00</v>
      </c>
    </row>
    <row r="47" spans="1:29" ht="18.75" thickBot="1">
      <c r="A47" s="131"/>
      <c r="B47" s="97"/>
      <c r="C47" s="98"/>
      <c r="D47" s="99"/>
      <c r="E47" s="66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/>
      <c r="L47" s="67"/>
      <c r="M47" s="67"/>
      <c r="N47" s="67"/>
      <c r="O47" s="67"/>
      <c r="P47" s="67"/>
      <c r="Q47" s="67"/>
      <c r="R47" s="67"/>
      <c r="S47" s="67"/>
      <c r="T47" s="68">
        <f t="shared" si="1"/>
        <v>0</v>
      </c>
      <c r="U47" s="184"/>
      <c r="V47" s="113">
        <v>0.5645833333333333</v>
      </c>
      <c r="W47" s="44" t="s">
        <v>12</v>
      </c>
      <c r="X47" s="45"/>
      <c r="Y47" s="45"/>
      <c r="Z47" s="46"/>
      <c r="AA47" s="47"/>
      <c r="AB47" s="48"/>
      <c r="AC47" s="49" t="str">
        <f>TEXT(IF($E45="","",(IF($E46="",T45/(15-(COUNTIF($E45:$S45,""))),(IF($E47="",(T45+T46)/(30-(COUNTIF($E45:$S45,"")+COUNTIF($E46:$S46,""))),(T45+T46+T47)/(45-(COUNTIF($E45:$S45,"")+COUNTIF($E46:$S46,"")+COUNTIF($E47:$S47,"")))))))),"0,00")</f>
        <v>1,69</v>
      </c>
    </row>
    <row r="48" spans="1:29" ht="15.75" thickBot="1">
      <c r="A48" s="128">
        <v>17</v>
      </c>
      <c r="B48" s="91">
        <v>207</v>
      </c>
      <c r="C48" s="92"/>
      <c r="D48" s="93" t="s">
        <v>35</v>
      </c>
      <c r="E48" s="69">
        <v>1</v>
      </c>
      <c r="F48" s="69">
        <v>1</v>
      </c>
      <c r="G48" s="69">
        <v>1</v>
      </c>
      <c r="H48" s="69">
        <v>3</v>
      </c>
      <c r="I48" s="69">
        <v>5</v>
      </c>
      <c r="J48" s="69">
        <v>2</v>
      </c>
      <c r="K48" s="69">
        <v>3</v>
      </c>
      <c r="L48" s="69">
        <v>3</v>
      </c>
      <c r="M48" s="69">
        <v>3</v>
      </c>
      <c r="N48" s="69">
        <v>3</v>
      </c>
      <c r="O48" s="59"/>
      <c r="P48" s="59"/>
      <c r="Q48" s="59"/>
      <c r="R48" s="59"/>
      <c r="S48" s="59"/>
      <c r="T48" s="60">
        <f t="shared" si="1"/>
        <v>25</v>
      </c>
      <c r="U48" s="182" t="s">
        <v>118</v>
      </c>
      <c r="V48" s="61">
        <f>SUM(T48:T51)+IF(ISNUMBER(U48),U48,0)+IF(ISNUMBER(U50),U50,0)+IF(ISNUMBER(U51),U51,0)</f>
        <v>70</v>
      </c>
      <c r="W48" s="50">
        <f>COUNTIF($E48:$S48,0)+COUNTIF($E49:$S49,0)+COUNTIF($E50:$S50,0)+COUNTIF($E51:$S51,0)</f>
        <v>9</v>
      </c>
      <c r="X48" s="50">
        <f>COUNTIF($E48:$S48,1)+COUNTIF($E49:$S49,1)+COUNTIF($E50:$S50,1)+COUNTIF($E51:$S51,1)</f>
        <v>9</v>
      </c>
      <c r="Y48" s="50">
        <f>COUNTIF($E48:$S48,2)+COUNTIF($E49:$S49,2)+COUNTIF($E50:$S50,2)+COUNTIF($E51:$S51,2)</f>
        <v>1</v>
      </c>
      <c r="Z48" s="50">
        <f>COUNTIF($E48:$S48,3)+COUNTIF($E49:$S49,3)+COUNTIF($E50:$S50,3)+COUNTIF($E51:$S51,3)</f>
        <v>13</v>
      </c>
      <c r="AA48" s="50">
        <f>COUNTIF($E48:$S48,5)+COUNTIF($E49:$S49,5)+COUNTIF($E50:$S50,5)+COUNTIF($E51:$S51,5)</f>
        <v>4</v>
      </c>
      <c r="AB48" s="51">
        <f>COUNTIF($E48:$S48,"5*")+COUNTIF($E49:$S49,"5*")+COUNTIF($E50:$S50,"5*")</f>
        <v>0</v>
      </c>
      <c r="AC48" s="52">
        <f>COUNTIF($E48:$S48,20)+COUNTIF($E49:$S49,20)+COUNTIF($E50:$S50,20)</f>
        <v>0</v>
      </c>
    </row>
    <row r="49" spans="1:29" ht="15.75" thickBot="1">
      <c r="A49" s="129"/>
      <c r="B49" s="94"/>
      <c r="C49" s="95"/>
      <c r="D49" s="96"/>
      <c r="E49" s="69">
        <v>3</v>
      </c>
      <c r="F49" s="69">
        <v>0</v>
      </c>
      <c r="G49" s="69">
        <v>1</v>
      </c>
      <c r="H49" s="69">
        <v>5</v>
      </c>
      <c r="I49" s="69">
        <v>1</v>
      </c>
      <c r="J49" s="69">
        <v>3</v>
      </c>
      <c r="K49" s="69">
        <v>3</v>
      </c>
      <c r="L49" s="69">
        <v>5</v>
      </c>
      <c r="M49" s="69">
        <v>1</v>
      </c>
      <c r="N49" s="69">
        <v>3</v>
      </c>
      <c r="O49" s="53"/>
      <c r="P49" s="53"/>
      <c r="Q49" s="53"/>
      <c r="R49" s="53"/>
      <c r="S49" s="53"/>
      <c r="T49" s="54">
        <f t="shared" si="1"/>
        <v>25</v>
      </c>
      <c r="U49" s="183"/>
      <c r="V49" s="55"/>
      <c r="W49" s="56"/>
      <c r="X49" s="56"/>
      <c r="Y49" s="56"/>
      <c r="Z49" s="56"/>
      <c r="AA49" s="56"/>
      <c r="AB49" s="57"/>
      <c r="AC49" s="58"/>
    </row>
    <row r="50" spans="1:29" ht="18.75" thickBot="1">
      <c r="A50" s="130"/>
      <c r="B50" s="94" t="s">
        <v>100</v>
      </c>
      <c r="C50" s="95"/>
      <c r="D50" s="96" t="s">
        <v>101</v>
      </c>
      <c r="E50" s="69">
        <v>0</v>
      </c>
      <c r="F50" s="69">
        <v>5</v>
      </c>
      <c r="G50" s="69">
        <v>0</v>
      </c>
      <c r="H50" s="69">
        <v>1</v>
      </c>
      <c r="I50" s="69">
        <v>1</v>
      </c>
      <c r="J50" s="69">
        <v>3</v>
      </c>
      <c r="K50" s="69">
        <v>3</v>
      </c>
      <c r="L50" s="69">
        <v>3</v>
      </c>
      <c r="M50" s="69">
        <v>1</v>
      </c>
      <c r="N50" s="69">
        <v>3</v>
      </c>
      <c r="O50" s="70"/>
      <c r="P50" s="70"/>
      <c r="Q50" s="70"/>
      <c r="R50" s="70"/>
      <c r="S50" s="70"/>
      <c r="T50" s="71">
        <f t="shared" si="1"/>
        <v>20</v>
      </c>
      <c r="U50" s="183"/>
      <c r="V50" s="113">
        <v>0.4277777777777778</v>
      </c>
      <c r="W50" s="39" t="s">
        <v>3</v>
      </c>
      <c r="X50" s="40"/>
      <c r="Y50" s="40"/>
      <c r="Z50" s="41"/>
      <c r="AA50" s="41"/>
      <c r="AB50" s="42"/>
      <c r="AC50" s="43" t="str">
        <f>TEXT((V51-V50+0.00000000000001),"[hh].mm.ss")</f>
        <v>03.21.00</v>
      </c>
    </row>
    <row r="51" spans="1:29" ht="18.75" thickBot="1">
      <c r="A51" s="131"/>
      <c r="B51" s="97"/>
      <c r="C51" s="98"/>
      <c r="D51" s="99"/>
      <c r="E51" s="66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/>
      <c r="L51" s="67"/>
      <c r="M51" s="67"/>
      <c r="N51" s="67"/>
      <c r="O51" s="67"/>
      <c r="P51" s="67"/>
      <c r="Q51" s="67"/>
      <c r="R51" s="67"/>
      <c r="S51" s="67"/>
      <c r="T51" s="68">
        <f t="shared" si="1"/>
        <v>0</v>
      </c>
      <c r="U51" s="184"/>
      <c r="V51" s="113">
        <v>0.5673611111111111</v>
      </c>
      <c r="W51" s="44" t="s">
        <v>12</v>
      </c>
      <c r="X51" s="45"/>
      <c r="Y51" s="45"/>
      <c r="Z51" s="46"/>
      <c r="AA51" s="47"/>
      <c r="AB51" s="48"/>
      <c r="AC51" s="49" t="str">
        <f>TEXT(IF($E49="","",(IF($E50="",T49/(15-(COUNTIF($E49:$S49,""))),(IF($E51="",(T49+T50)/(30-(COUNTIF($E49:$S49,"")+COUNTIF($E50:$S50,""))),(T49+T50+T51)/(45-(COUNTIF($E49:$S49,"")+COUNTIF($E50:$S50,"")+COUNTIF($E51:$S51,"")))))))),"0,00")</f>
        <v>1,73</v>
      </c>
    </row>
    <row r="52" spans="1:29" ht="15.75" thickBot="1">
      <c r="A52" s="128">
        <v>8</v>
      </c>
      <c r="B52" s="91">
        <v>203</v>
      </c>
      <c r="C52" s="92"/>
      <c r="D52" s="93" t="s">
        <v>35</v>
      </c>
      <c r="E52" s="69">
        <v>5</v>
      </c>
      <c r="F52" s="69">
        <v>0</v>
      </c>
      <c r="G52" s="69">
        <v>0</v>
      </c>
      <c r="H52" s="69">
        <v>3</v>
      </c>
      <c r="I52" s="69">
        <v>3</v>
      </c>
      <c r="J52" s="69">
        <v>2</v>
      </c>
      <c r="K52" s="69">
        <v>3</v>
      </c>
      <c r="L52" s="69">
        <v>3</v>
      </c>
      <c r="M52" s="69">
        <v>2</v>
      </c>
      <c r="N52" s="69">
        <v>3</v>
      </c>
      <c r="O52" s="59"/>
      <c r="P52" s="59"/>
      <c r="Q52" s="59"/>
      <c r="R52" s="59"/>
      <c r="S52" s="59"/>
      <c r="T52" s="60">
        <f t="shared" si="1"/>
        <v>24</v>
      </c>
      <c r="U52" s="182" t="s">
        <v>119</v>
      </c>
      <c r="V52" s="61">
        <f>SUM(T52:T55)+IF(ISNUMBER(U52),U52,0)+IF(ISNUMBER(U54),U54,0)+IF(ISNUMBER(U55),U55,0)</f>
        <v>75</v>
      </c>
      <c r="W52" s="50">
        <f>COUNTIF($E52:$S52,0)+COUNTIF($E53:$S53,0)+COUNTIF($E54:$S54,0)+COUNTIF($E55:$S55,0)</f>
        <v>12</v>
      </c>
      <c r="X52" s="50">
        <f>COUNTIF($E52:$S52,1)+COUNTIF($E53:$S53,1)+COUNTIF($E54:$S54,1)+COUNTIF($E55:$S55,1)</f>
        <v>3</v>
      </c>
      <c r="Y52" s="50">
        <f>COUNTIF($E52:$S52,2)+COUNTIF($E53:$S53,2)+COUNTIF($E54:$S54,2)+COUNTIF($E55:$S55,2)</f>
        <v>7</v>
      </c>
      <c r="Z52" s="50">
        <f>COUNTIF($E52:$S52,3)+COUNTIF($E53:$S53,3)+COUNTIF($E54:$S54,3)+COUNTIF($E55:$S55,3)</f>
        <v>6</v>
      </c>
      <c r="AA52" s="50">
        <f>COUNTIF($E52:$S52,5)+COUNTIF($E53:$S53,5)+COUNTIF($E54:$S54,5)+COUNTIF($E55:$S55,5)</f>
        <v>8</v>
      </c>
      <c r="AB52" s="51">
        <f>COUNTIF($E52:$S52,"5*")+COUNTIF($E53:$S53,"5*")+COUNTIF($E54:$S54,"5*")</f>
        <v>0</v>
      </c>
      <c r="AC52" s="107">
        <f>COUNTIF($E52:$S52,20)+COUNTIF($E53:$S53,20)+COUNTIF($E54:$S54,20)</f>
        <v>0</v>
      </c>
    </row>
    <row r="53" spans="1:29" ht="15.75" thickBot="1">
      <c r="A53" s="129"/>
      <c r="B53" s="94"/>
      <c r="C53" s="95"/>
      <c r="D53" s="96"/>
      <c r="E53" s="69">
        <v>0</v>
      </c>
      <c r="F53" s="69">
        <v>1</v>
      </c>
      <c r="G53" s="69">
        <v>0</v>
      </c>
      <c r="H53" s="69">
        <v>2</v>
      </c>
      <c r="I53" s="69">
        <v>0</v>
      </c>
      <c r="J53" s="69">
        <v>2</v>
      </c>
      <c r="K53" s="69">
        <v>5</v>
      </c>
      <c r="L53" s="69">
        <v>2</v>
      </c>
      <c r="M53" s="69">
        <v>0</v>
      </c>
      <c r="N53" s="69">
        <v>5</v>
      </c>
      <c r="O53" s="53"/>
      <c r="P53" s="53"/>
      <c r="Q53" s="53"/>
      <c r="R53" s="53"/>
      <c r="S53" s="53"/>
      <c r="T53" s="54">
        <f t="shared" si="1"/>
        <v>17</v>
      </c>
      <c r="U53" s="183"/>
      <c r="V53" s="55"/>
      <c r="W53" s="56"/>
      <c r="X53" s="56"/>
      <c r="Y53" s="56"/>
      <c r="Z53" s="56"/>
      <c r="AA53" s="56"/>
      <c r="AB53" s="57"/>
      <c r="AC53" s="108"/>
    </row>
    <row r="54" spans="1:29" ht="18.75" thickBot="1">
      <c r="A54" s="130"/>
      <c r="B54" s="94" t="s">
        <v>46</v>
      </c>
      <c r="C54" s="95"/>
      <c r="D54" s="96" t="s">
        <v>47</v>
      </c>
      <c r="E54" s="69">
        <v>3</v>
      </c>
      <c r="F54" s="69">
        <v>2</v>
      </c>
      <c r="G54" s="69">
        <v>1</v>
      </c>
      <c r="H54" s="69">
        <v>1</v>
      </c>
      <c r="I54" s="69">
        <v>2</v>
      </c>
      <c r="J54" s="69">
        <v>5</v>
      </c>
      <c r="K54" s="69">
        <v>5</v>
      </c>
      <c r="L54" s="69">
        <v>5</v>
      </c>
      <c r="M54" s="69">
        <v>5</v>
      </c>
      <c r="N54" s="69">
        <v>5</v>
      </c>
      <c r="O54" s="70"/>
      <c r="P54" s="70"/>
      <c r="Q54" s="70"/>
      <c r="R54" s="70"/>
      <c r="S54" s="70"/>
      <c r="T54" s="71">
        <f t="shared" si="1"/>
        <v>34</v>
      </c>
      <c r="U54" s="183"/>
      <c r="V54" s="113">
        <v>0.4215277777777778</v>
      </c>
      <c r="W54" s="39" t="s">
        <v>3</v>
      </c>
      <c r="X54" s="40"/>
      <c r="Y54" s="40"/>
      <c r="Z54" s="41"/>
      <c r="AA54" s="41"/>
      <c r="AB54" s="42"/>
      <c r="AC54" s="109" t="str">
        <f>TEXT((V55-V54+0.00000000000001),"[hh].mm.ss")</f>
        <v>04.30.00</v>
      </c>
    </row>
    <row r="55" spans="1:29" ht="18.75" thickBot="1">
      <c r="A55" s="131"/>
      <c r="B55" s="97"/>
      <c r="C55" s="98"/>
      <c r="D55" s="99"/>
      <c r="E55" s="66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/>
      <c r="L55" s="67"/>
      <c r="M55" s="67"/>
      <c r="N55" s="67"/>
      <c r="O55" s="74"/>
      <c r="P55" s="74"/>
      <c r="Q55" s="74"/>
      <c r="R55" s="74"/>
      <c r="S55" s="74"/>
      <c r="T55" s="75">
        <f t="shared" si="1"/>
        <v>0</v>
      </c>
      <c r="U55" s="184"/>
      <c r="V55" s="113">
        <v>0.6090277777777778</v>
      </c>
      <c r="W55" s="44" t="s">
        <v>12</v>
      </c>
      <c r="X55" s="45"/>
      <c r="Y55" s="45"/>
      <c r="Z55" s="46"/>
      <c r="AA55" s="47"/>
      <c r="AB55" s="48"/>
      <c r="AC55" s="110" t="str">
        <f>TEXT(IF($E53="","",(IF($E54="",T53/(15-(COUNTIF($E53:$S53,""))),(IF($E55="",(T53+T54)/(30-(COUNTIF($E53:$S53,"")+COUNTIF($E54:$S54,""))),(T53+T54+T55)/(45-(COUNTIF($E53:$S53,"")+COUNTIF($E54:$S54,"")+COUNTIF($E55:$S55,"")))))))),"0,00")</f>
        <v>1,96</v>
      </c>
    </row>
    <row r="56" spans="1:29" ht="15.75" thickBot="1">
      <c r="A56" s="128">
        <v>10</v>
      </c>
      <c r="B56" s="91">
        <v>211</v>
      </c>
      <c r="C56" s="92"/>
      <c r="D56" s="93" t="s">
        <v>35</v>
      </c>
      <c r="E56" s="69">
        <v>5</v>
      </c>
      <c r="F56" s="69">
        <v>5</v>
      </c>
      <c r="G56" s="69">
        <v>1</v>
      </c>
      <c r="H56" s="69">
        <v>3</v>
      </c>
      <c r="I56" s="69">
        <v>5</v>
      </c>
      <c r="J56" s="69">
        <v>1</v>
      </c>
      <c r="K56" s="69">
        <v>5</v>
      </c>
      <c r="L56" s="69">
        <v>3</v>
      </c>
      <c r="M56" s="69">
        <v>2</v>
      </c>
      <c r="N56" s="69">
        <v>5</v>
      </c>
      <c r="O56" s="59"/>
      <c r="P56" s="59"/>
      <c r="Q56" s="59"/>
      <c r="R56" s="59"/>
      <c r="S56" s="59"/>
      <c r="T56" s="60">
        <f t="shared" si="1"/>
        <v>35</v>
      </c>
      <c r="U56" s="182" t="s">
        <v>120</v>
      </c>
      <c r="V56" s="61">
        <f>SUM(T56:T59)+IF(ISNUMBER(U56),U56,0)+IF(ISNUMBER(U58),U58,0)+IF(ISNUMBER(U59),U59,0)</f>
        <v>87</v>
      </c>
      <c r="W56" s="50">
        <f>COUNTIF($E56:$S56,0)+COUNTIF($E57:$S57,0)+COUNTIF($E58:$S58,0)+COUNTIF($E59:$S59,0)</f>
        <v>9</v>
      </c>
      <c r="X56" s="50">
        <f>COUNTIF($E56:$S56,1)+COUNTIF($E57:$S57,1)+COUNTIF($E58:$S58,1)+COUNTIF($E59:$S59,1)</f>
        <v>6</v>
      </c>
      <c r="Y56" s="50">
        <f>COUNTIF($E56:$S56,2)+COUNTIF($E57:$S57,2)+COUNTIF($E58:$S58,2)+COUNTIF($E59:$S59,2)</f>
        <v>4</v>
      </c>
      <c r="Z56" s="50">
        <f>COUNTIF($E56:$S56,3)+COUNTIF($E57:$S57,3)+COUNTIF($E58:$S58,3)+COUNTIF($E59:$S59,3)</f>
        <v>6</v>
      </c>
      <c r="AA56" s="50">
        <f>COUNTIF($E56:$S56,5)+COUNTIF($E57:$S57,5)+COUNTIF($E58:$S58,5)+COUNTIF($E59:$S59,5)</f>
        <v>11</v>
      </c>
      <c r="AB56" s="51">
        <f>COUNTIF($E56:$S56,"5*")+COUNTIF($E57:$S57,"5*")+COUNTIF($E58:$S58,"5*")</f>
        <v>0</v>
      </c>
      <c r="AC56" s="52">
        <f>COUNTIF($E56:$S56,20)+COUNTIF($E57:$S57,20)+COUNTIF($E58:$S58,20)</f>
        <v>0</v>
      </c>
    </row>
    <row r="57" spans="1:29" ht="15.75" thickBot="1">
      <c r="A57" s="129"/>
      <c r="B57" s="94"/>
      <c r="C57" s="95"/>
      <c r="D57" s="96"/>
      <c r="E57" s="69">
        <v>0</v>
      </c>
      <c r="F57" s="69">
        <v>0</v>
      </c>
      <c r="G57" s="69">
        <v>3</v>
      </c>
      <c r="H57" s="69">
        <v>1</v>
      </c>
      <c r="I57" s="69">
        <v>2</v>
      </c>
      <c r="J57" s="69">
        <v>1</v>
      </c>
      <c r="K57" s="69">
        <v>5</v>
      </c>
      <c r="L57" s="69">
        <v>3</v>
      </c>
      <c r="M57" s="69">
        <v>2</v>
      </c>
      <c r="N57" s="69">
        <v>5</v>
      </c>
      <c r="O57" s="53"/>
      <c r="P57" s="53"/>
      <c r="Q57" s="53"/>
      <c r="R57" s="53"/>
      <c r="S57" s="53"/>
      <c r="T57" s="54">
        <f t="shared" si="1"/>
        <v>22</v>
      </c>
      <c r="U57" s="183"/>
      <c r="V57" s="55"/>
      <c r="W57" s="56"/>
      <c r="X57" s="56"/>
      <c r="Y57" s="56"/>
      <c r="Z57" s="56"/>
      <c r="AA57" s="56"/>
      <c r="AB57" s="57"/>
      <c r="AC57" s="58"/>
    </row>
    <row r="58" spans="1:29" ht="18.75" thickBot="1">
      <c r="A58" s="130"/>
      <c r="B58" s="94" t="s">
        <v>53</v>
      </c>
      <c r="C58" s="95"/>
      <c r="D58" s="96" t="s">
        <v>34</v>
      </c>
      <c r="E58" s="69">
        <v>5</v>
      </c>
      <c r="F58" s="69">
        <v>0</v>
      </c>
      <c r="G58" s="69">
        <v>2</v>
      </c>
      <c r="H58" s="69">
        <v>5</v>
      </c>
      <c r="I58" s="69">
        <v>1</v>
      </c>
      <c r="J58" s="69">
        <v>3</v>
      </c>
      <c r="K58" s="69">
        <v>5</v>
      </c>
      <c r="L58" s="69">
        <v>3</v>
      </c>
      <c r="M58" s="69">
        <v>1</v>
      </c>
      <c r="N58" s="69">
        <v>5</v>
      </c>
      <c r="O58" s="70"/>
      <c r="P58" s="70"/>
      <c r="Q58" s="70"/>
      <c r="R58" s="70"/>
      <c r="S58" s="70"/>
      <c r="T58" s="71">
        <f t="shared" si="1"/>
        <v>30</v>
      </c>
      <c r="U58" s="183"/>
      <c r="V58" s="113">
        <v>0.42291666666666666</v>
      </c>
      <c r="W58" s="39" t="s">
        <v>3</v>
      </c>
      <c r="X58" s="40"/>
      <c r="Y58" s="40"/>
      <c r="Z58" s="41"/>
      <c r="AA58" s="41"/>
      <c r="AB58" s="42"/>
      <c r="AC58" s="43" t="str">
        <f>TEXT((V59-V58+0.00000000000001),"[hh].mm.ss")</f>
        <v>03.42.00</v>
      </c>
    </row>
    <row r="59" spans="1:29" ht="18.75" thickBot="1">
      <c r="A59" s="131"/>
      <c r="B59" s="97"/>
      <c r="C59" s="98"/>
      <c r="D59" s="99"/>
      <c r="E59" s="66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/>
      <c r="L59" s="67"/>
      <c r="M59" s="67"/>
      <c r="N59" s="67"/>
      <c r="O59" s="67"/>
      <c r="P59" s="67"/>
      <c r="Q59" s="67"/>
      <c r="R59" s="67"/>
      <c r="S59" s="67"/>
      <c r="T59" s="68">
        <f t="shared" si="1"/>
        <v>0</v>
      </c>
      <c r="U59" s="184"/>
      <c r="V59" s="113">
        <v>0.5770833333333333</v>
      </c>
      <c r="W59" s="44" t="s">
        <v>12</v>
      </c>
      <c r="X59" s="45"/>
      <c r="Y59" s="45"/>
      <c r="Z59" s="46"/>
      <c r="AA59" s="47"/>
      <c r="AB59" s="48"/>
      <c r="AC59" s="49" t="str">
        <f>TEXT(IF($E57="","",(IF($E58="",T57/(15-(COUNTIF($E57:$S57,""))),(IF($E59="",(T57+T58)/(30-(COUNTIF($E57:$S57,"")+COUNTIF($E58:$S58,""))),(T57+T58+T59)/(45-(COUNTIF($E57:$S57,"")+COUNTIF($E58:$S58,"")+COUNTIF($E59:$S59,"")))))))),"0,00")</f>
        <v>2,00</v>
      </c>
    </row>
    <row r="60" spans="1:29" ht="15" customHeight="1" thickBot="1">
      <c r="A60" s="128">
        <v>16</v>
      </c>
      <c r="B60" s="91">
        <v>222</v>
      </c>
      <c r="C60" s="92"/>
      <c r="D60" s="93" t="s">
        <v>24</v>
      </c>
      <c r="E60" s="69">
        <v>3</v>
      </c>
      <c r="F60" s="69">
        <v>2</v>
      </c>
      <c r="G60" s="69">
        <v>5</v>
      </c>
      <c r="H60" s="69">
        <v>5</v>
      </c>
      <c r="I60" s="69">
        <v>3</v>
      </c>
      <c r="J60" s="69">
        <v>5</v>
      </c>
      <c r="K60" s="69">
        <v>3</v>
      </c>
      <c r="L60" s="69">
        <v>5</v>
      </c>
      <c r="M60" s="69">
        <v>2</v>
      </c>
      <c r="N60" s="69">
        <v>3</v>
      </c>
      <c r="O60" s="59"/>
      <c r="P60" s="59"/>
      <c r="Q60" s="59"/>
      <c r="R60" s="59"/>
      <c r="S60" s="59"/>
      <c r="T60" s="60">
        <f t="shared" si="1"/>
        <v>36</v>
      </c>
      <c r="U60" s="182" t="s">
        <v>121</v>
      </c>
      <c r="V60" s="61">
        <f>SUM(T60:T63)+IF(ISNUMBER(U60),U60,0)+IF(ISNUMBER(U62),U62,0)+IF(ISNUMBER(U63),U63,0)</f>
        <v>100</v>
      </c>
      <c r="W60" s="50">
        <f>COUNTIF($E60:$S60,0)+COUNTIF($E61:$S61,0)+COUNTIF($E62:$S62,0)+COUNTIF($E63:$S63,0)</f>
        <v>7</v>
      </c>
      <c r="X60" s="50">
        <f>COUNTIF($E60:$S60,1)+COUNTIF($E61:$S61,1)+COUNTIF($E62:$S62,1)+COUNTIF($E63:$S63,1)</f>
        <v>2</v>
      </c>
      <c r="Y60" s="50">
        <f>COUNTIF($E60:$S60,2)+COUNTIF($E61:$S61,2)+COUNTIF($E62:$S62,2)+COUNTIF($E63:$S63,2)</f>
        <v>5</v>
      </c>
      <c r="Z60" s="50">
        <f>COUNTIF($E60:$S60,3)+COUNTIF($E61:$S61,3)+COUNTIF($E62:$S62,3)+COUNTIF($E63:$S63,3)</f>
        <v>11</v>
      </c>
      <c r="AA60" s="50">
        <f>COUNTIF($E60:$S60,5)+COUNTIF($E61:$S61,5)+COUNTIF($E62:$S62,5)+COUNTIF($E63:$S63,5)</f>
        <v>11</v>
      </c>
      <c r="AB60" s="51">
        <f>COUNTIF($E60:$S60,"5*")+COUNTIF($E61:$S61,"5*")+COUNTIF($E62:$S62,"5*")</f>
        <v>0</v>
      </c>
      <c r="AC60" s="52">
        <f>COUNTIF($E60:$S60,20)+COUNTIF($E61:$S61,20)+COUNTIF($E62:$S62,20)</f>
        <v>0</v>
      </c>
    </row>
    <row r="61" spans="1:29" ht="15" customHeight="1" thickBot="1">
      <c r="A61" s="129"/>
      <c r="B61" s="94"/>
      <c r="C61" s="95"/>
      <c r="D61" s="96"/>
      <c r="E61" s="69">
        <v>5</v>
      </c>
      <c r="F61" s="69">
        <v>0</v>
      </c>
      <c r="G61" s="69">
        <v>3</v>
      </c>
      <c r="H61" s="69">
        <v>3</v>
      </c>
      <c r="I61" s="69">
        <v>1</v>
      </c>
      <c r="J61" s="69">
        <v>3</v>
      </c>
      <c r="K61" s="69">
        <v>5</v>
      </c>
      <c r="L61" s="69">
        <v>5</v>
      </c>
      <c r="M61" s="69">
        <v>3</v>
      </c>
      <c r="N61" s="69">
        <v>5</v>
      </c>
      <c r="O61" s="53"/>
      <c r="P61" s="53"/>
      <c r="Q61" s="53"/>
      <c r="R61" s="53"/>
      <c r="S61" s="53"/>
      <c r="T61" s="54">
        <f t="shared" si="1"/>
        <v>33</v>
      </c>
      <c r="U61" s="183"/>
      <c r="V61" s="55"/>
      <c r="W61" s="56"/>
      <c r="X61" s="56"/>
      <c r="Y61" s="56"/>
      <c r="Z61" s="56"/>
      <c r="AA61" s="56"/>
      <c r="AB61" s="57"/>
      <c r="AC61" s="58"/>
    </row>
    <row r="62" spans="1:29" ht="18" customHeight="1" thickBot="1">
      <c r="A62" s="130"/>
      <c r="B62" s="94" t="s">
        <v>96</v>
      </c>
      <c r="C62" s="95"/>
      <c r="D62" s="96" t="s">
        <v>97</v>
      </c>
      <c r="E62" s="69">
        <v>2</v>
      </c>
      <c r="F62" s="69">
        <v>3</v>
      </c>
      <c r="G62" s="69">
        <v>1</v>
      </c>
      <c r="H62" s="69">
        <v>3</v>
      </c>
      <c r="I62" s="69">
        <v>5</v>
      </c>
      <c r="J62" s="69">
        <v>2</v>
      </c>
      <c r="K62" s="69">
        <v>3</v>
      </c>
      <c r="L62" s="69">
        <v>5</v>
      </c>
      <c r="M62" s="69">
        <v>2</v>
      </c>
      <c r="N62" s="69">
        <v>5</v>
      </c>
      <c r="O62" s="70"/>
      <c r="P62" s="70"/>
      <c r="Q62" s="70"/>
      <c r="R62" s="70"/>
      <c r="S62" s="70"/>
      <c r="T62" s="71">
        <f t="shared" si="1"/>
        <v>31</v>
      </c>
      <c r="U62" s="183"/>
      <c r="V62" s="113">
        <v>0.4270833333333333</v>
      </c>
      <c r="W62" s="39" t="s">
        <v>3</v>
      </c>
      <c r="X62" s="40"/>
      <c r="Y62" s="40"/>
      <c r="Z62" s="41"/>
      <c r="AA62" s="41"/>
      <c r="AB62" s="42"/>
      <c r="AC62" s="43" t="str">
        <f>TEXT((V63-V62+0.00000000000001),"[hh].mm.ss")</f>
        <v>04.11.00</v>
      </c>
    </row>
    <row r="63" spans="1:29" ht="18" customHeight="1" thickBot="1">
      <c r="A63" s="131"/>
      <c r="B63" s="97"/>
      <c r="C63" s="98"/>
      <c r="D63" s="99"/>
      <c r="E63" s="66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/>
      <c r="L63" s="67"/>
      <c r="M63" s="67"/>
      <c r="N63" s="67"/>
      <c r="O63" s="67"/>
      <c r="P63" s="67"/>
      <c r="Q63" s="67"/>
      <c r="R63" s="67"/>
      <c r="S63" s="67"/>
      <c r="T63" s="68">
        <f t="shared" si="1"/>
        <v>0</v>
      </c>
      <c r="U63" s="184"/>
      <c r="V63" s="113">
        <v>0.6013888888888889</v>
      </c>
      <c r="W63" s="44" t="s">
        <v>12</v>
      </c>
      <c r="X63" s="45"/>
      <c r="Y63" s="45"/>
      <c r="Z63" s="46"/>
      <c r="AA63" s="47"/>
      <c r="AB63" s="48"/>
      <c r="AC63" s="49" t="str">
        <f>TEXT(IF($E61="","",(IF($E62="",T61/(15-(COUNTIF($E61:$S61,""))),(IF($E63="",(T61+T62)/(30-(COUNTIF($E61:$S61,"")+COUNTIF($E62:$S62,""))),(T61+T62+T63)/(45-(COUNTIF($E61:$S61,"")+COUNTIF($E62:$S62,"")+COUNTIF($E63:$S63,"")))))))),"0,00")</f>
        <v>2,46</v>
      </c>
    </row>
    <row r="64" spans="1:29" ht="15" customHeight="1">
      <c r="A64" s="173"/>
      <c r="B64" s="95"/>
      <c r="C64" s="95"/>
      <c r="D64" s="11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141"/>
      <c r="U64" s="174"/>
      <c r="V64" s="142"/>
      <c r="W64" s="143"/>
      <c r="X64" s="143"/>
      <c r="Y64" s="143"/>
      <c r="Z64" s="143"/>
      <c r="AA64" s="143"/>
      <c r="AB64" s="143"/>
      <c r="AC64" s="143"/>
    </row>
    <row r="65" ht="15" customHeight="1"/>
    <row r="66" ht="18" customHeight="1"/>
    <row r="67" ht="18" customHeight="1"/>
    <row r="68" ht="15" customHeight="1"/>
    <row r="69" ht="15" customHeight="1"/>
    <row r="70" ht="18" customHeight="1"/>
    <row r="71" ht="18" customHeight="1"/>
    <row r="72" ht="15" customHeight="1"/>
    <row r="73" spans="1:29" ht="15" customHeight="1">
      <c r="A73" s="173"/>
      <c r="B73" s="95"/>
      <c r="C73" s="95"/>
      <c r="D73" s="11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141"/>
      <c r="U73" s="174"/>
      <c r="V73" s="142"/>
      <c r="W73" s="142"/>
      <c r="X73" s="142"/>
      <c r="Y73" s="142"/>
      <c r="Z73" s="142"/>
      <c r="AA73" s="142"/>
      <c r="AB73" s="142"/>
      <c r="AC73" s="142"/>
    </row>
    <row r="74" spans="1:29" ht="18" customHeight="1">
      <c r="A74" s="175"/>
      <c r="B74" s="95"/>
      <c r="C74" s="95"/>
      <c r="D74" s="11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141"/>
      <c r="U74" s="174"/>
      <c r="V74" s="176"/>
      <c r="W74" s="144"/>
      <c r="X74" s="142"/>
      <c r="Y74" s="142"/>
      <c r="Z74" s="145"/>
      <c r="AA74" s="145"/>
      <c r="AB74" s="146"/>
      <c r="AC74" s="147"/>
    </row>
    <row r="75" spans="1:29" ht="18" customHeight="1">
      <c r="A75" s="175"/>
      <c r="B75" s="95"/>
      <c r="C75" s="95"/>
      <c r="D75" s="11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141"/>
      <c r="U75" s="174"/>
      <c r="V75" s="176"/>
      <c r="W75" s="144"/>
      <c r="X75" s="142"/>
      <c r="Y75" s="142"/>
      <c r="Z75" s="148"/>
      <c r="AA75" s="149"/>
      <c r="AB75" s="145"/>
      <c r="AC75" s="145"/>
    </row>
    <row r="76" spans="1:29" ht="15">
      <c r="A76" s="173"/>
      <c r="B76" s="95"/>
      <c r="C76" s="95"/>
      <c r="D76" s="11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41"/>
      <c r="U76" s="199"/>
      <c r="V76" s="142"/>
      <c r="W76" s="143"/>
      <c r="X76" s="143"/>
      <c r="Y76" s="143"/>
      <c r="Z76" s="143"/>
      <c r="AA76" s="143"/>
      <c r="AB76" s="143"/>
      <c r="AC76" s="143"/>
    </row>
    <row r="77" spans="1:29" ht="15">
      <c r="A77" s="173"/>
      <c r="B77" s="95"/>
      <c r="C77" s="95"/>
      <c r="D77" s="11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141"/>
      <c r="U77" s="199"/>
      <c r="V77" s="142"/>
      <c r="W77" s="142"/>
      <c r="X77" s="142"/>
      <c r="Y77" s="142"/>
      <c r="Z77" s="142"/>
      <c r="AA77" s="142"/>
      <c r="AB77" s="142"/>
      <c r="AC77" s="142"/>
    </row>
    <row r="78" spans="1:29" ht="18">
      <c r="A78" s="175"/>
      <c r="B78" s="95"/>
      <c r="C78" s="95"/>
      <c r="D78" s="11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141"/>
      <c r="U78" s="199"/>
      <c r="V78" s="176"/>
      <c r="W78" s="144"/>
      <c r="X78" s="142"/>
      <c r="Y78" s="142"/>
      <c r="Z78" s="145"/>
      <c r="AA78" s="145"/>
      <c r="AB78" s="146"/>
      <c r="AC78" s="147"/>
    </row>
    <row r="79" spans="1:29" ht="18">
      <c r="A79" s="175"/>
      <c r="B79" s="95"/>
      <c r="C79" s="95"/>
      <c r="D79" s="11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141"/>
      <c r="U79" s="199"/>
      <c r="V79" s="176"/>
      <c r="W79" s="144"/>
      <c r="X79" s="142"/>
      <c r="Y79" s="142"/>
      <c r="Z79" s="148"/>
      <c r="AA79" s="149"/>
      <c r="AB79" s="145"/>
      <c r="AC79" s="145"/>
    </row>
  </sheetData>
  <sheetProtection/>
  <mergeCells count="20">
    <mergeCell ref="U76:U79"/>
    <mergeCell ref="U36:U39"/>
    <mergeCell ref="U32:U35"/>
    <mergeCell ref="U28:U31"/>
    <mergeCell ref="U12:U15"/>
    <mergeCell ref="U20:U23"/>
    <mergeCell ref="U52:U55"/>
    <mergeCell ref="U40:U43"/>
    <mergeCell ref="U60:U63"/>
    <mergeCell ref="U48:U51"/>
    <mergeCell ref="U56:U59"/>
    <mergeCell ref="U16:U19"/>
    <mergeCell ref="U44:U47"/>
    <mergeCell ref="U8:U11"/>
    <mergeCell ref="A3:AB3"/>
    <mergeCell ref="A1:C1"/>
    <mergeCell ref="D1:S1"/>
    <mergeCell ref="A2:C2"/>
    <mergeCell ref="D2:S2"/>
    <mergeCell ref="U24:U27"/>
  </mergeCells>
  <printOptions/>
  <pageMargins left="0.75" right="0.75" top="0.33" bottom="0.16" header="0.4921259845" footer="0.4921259845"/>
  <pageSetup horizontalDpi="1200" verticalDpi="12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PageLayoutView="0" workbookViewId="0" topLeftCell="A1">
      <selection activeCell="V5" sqref="V5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93" t="s">
        <v>22</v>
      </c>
      <c r="B1" s="194"/>
      <c r="C1" s="195"/>
      <c r="D1" s="185" t="s">
        <v>30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1.75" customHeight="1" thickBot="1">
      <c r="A2" s="196"/>
      <c r="B2" s="197"/>
      <c r="C2" s="198"/>
      <c r="D2" s="188" t="s">
        <v>19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3"/>
      <c r="U2" s="3"/>
      <c r="V2" s="3"/>
      <c r="W2" s="3"/>
      <c r="X2" s="3"/>
      <c r="Y2" s="3"/>
      <c r="Z2" s="3"/>
      <c r="AA2" s="3"/>
      <c r="AB2" s="4"/>
      <c r="AC2" s="5" t="s">
        <v>23</v>
      </c>
    </row>
    <row r="3" spans="1:29" ht="33">
      <c r="A3" s="191" t="s">
        <v>11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16.5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41392</v>
      </c>
      <c r="W5" s="20"/>
      <c r="X5" s="20"/>
      <c r="Y5" s="20"/>
      <c r="Z5" s="18"/>
      <c r="AA5" s="21"/>
      <c r="AB5" s="22"/>
      <c r="AC5" s="23"/>
    </row>
    <row r="6" spans="1:29" ht="15">
      <c r="A6" s="106" t="s">
        <v>15</v>
      </c>
      <c r="B6" s="63" t="s">
        <v>16</v>
      </c>
      <c r="C6" s="64"/>
      <c r="D6" s="65" t="s">
        <v>21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0</v>
      </c>
      <c r="U6" s="26"/>
      <c r="V6" s="27"/>
      <c r="W6" s="28" t="s">
        <v>10</v>
      </c>
      <c r="X6" s="29"/>
      <c r="Y6" s="29"/>
      <c r="Z6" s="30"/>
      <c r="AA6" s="30"/>
      <c r="AB6" s="30"/>
      <c r="AC6" s="31"/>
    </row>
    <row r="7" spans="1:29" ht="15.75" thickBot="1">
      <c r="A7" s="86" t="s">
        <v>4</v>
      </c>
      <c r="B7" s="102" t="s">
        <v>17</v>
      </c>
      <c r="C7" s="103"/>
      <c r="D7" s="104" t="s">
        <v>20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3" t="s">
        <v>8</v>
      </c>
      <c r="U7" s="33" t="s">
        <v>1</v>
      </c>
      <c r="V7" s="34" t="s">
        <v>9</v>
      </c>
      <c r="W7" s="35">
        <v>0</v>
      </c>
      <c r="X7" s="36">
        <v>1</v>
      </c>
      <c r="Y7" s="36">
        <v>2</v>
      </c>
      <c r="Z7" s="36">
        <v>3</v>
      </c>
      <c r="AA7" s="36">
        <v>5</v>
      </c>
      <c r="AB7" s="37" t="s">
        <v>2</v>
      </c>
      <c r="AC7" s="38">
        <v>20</v>
      </c>
    </row>
    <row r="8" spans="1:29" ht="15.75" thickBot="1">
      <c r="A8" s="87"/>
      <c r="B8" s="91"/>
      <c r="C8" s="92"/>
      <c r="D8" s="93"/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59"/>
      <c r="P8" s="59"/>
      <c r="Q8" s="59"/>
      <c r="R8" s="59"/>
      <c r="S8" s="59"/>
      <c r="T8" s="60">
        <f aca="true" t="shared" si="0" ref="T8:T15">IF(E8="","",SUM(E8:S8)+(COUNTIF(E8:S8,"5*")*5))</f>
        <v>0</v>
      </c>
      <c r="U8" s="182"/>
      <c r="V8" s="61">
        <f>SUM(T8:T11)+IF(ISNUMBER(U8),U8,0)+IF(ISNUMBER(U10),U10,0)+IF(ISNUMBER(U11),U11,0)</f>
        <v>0</v>
      </c>
      <c r="W8" s="50">
        <f>COUNTIF($E8:$S8,0)+COUNTIF($E9:$S9,0)+COUNTIF($E10:$S10,0)+COUNTIF($E11:$S11,0)</f>
        <v>36</v>
      </c>
      <c r="X8" s="50">
        <f>COUNTIF($E8:$S8,1)+COUNTIF($E9:$S9,1)+COUNTIF($E10:$S10,1)+COUNTIF($E11:$S11,1)</f>
        <v>0</v>
      </c>
      <c r="Y8" s="50">
        <f>COUNTIF($E8:$S8,2)+COUNTIF($E9:$S9,2)+COUNTIF($E10:$S10,2)+COUNTIF($E11:$S11,2)</f>
        <v>0</v>
      </c>
      <c r="Z8" s="50">
        <f>COUNTIF($E8:$S8,3)+COUNTIF($E9:$S9,3)+COUNTIF($E10:$S10,3)+COUNTIF($E11:$S11,3)</f>
        <v>0</v>
      </c>
      <c r="AA8" s="50">
        <f>COUNTIF($E8:$S8,5)+COUNTIF($E9:$S9,5)+COUNTIF($E10:$S10,5)+COUNTIF($E11:$S11,5)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5.75" thickBot="1">
      <c r="A9" s="88"/>
      <c r="B9" s="94"/>
      <c r="C9" s="95"/>
      <c r="D9" s="96"/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53"/>
      <c r="P9" s="53"/>
      <c r="Q9" s="53"/>
      <c r="R9" s="53"/>
      <c r="S9" s="53"/>
      <c r="T9" s="54">
        <f t="shared" si="0"/>
        <v>0</v>
      </c>
      <c r="U9" s="183"/>
      <c r="V9" s="55"/>
      <c r="W9" s="56"/>
      <c r="X9" s="56"/>
      <c r="Y9" s="56"/>
      <c r="Z9" s="56"/>
      <c r="AA9" s="56"/>
      <c r="AB9" s="57"/>
      <c r="AC9" s="58"/>
    </row>
    <row r="10" spans="1:29" ht="16.5" thickBot="1">
      <c r="A10" s="89"/>
      <c r="B10" s="94"/>
      <c r="C10" s="95"/>
      <c r="D10" s="96"/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/>
      <c r="P10" s="70"/>
      <c r="Q10" s="70"/>
      <c r="R10" s="70"/>
      <c r="S10" s="70"/>
      <c r="T10" s="71">
        <f t="shared" si="0"/>
        <v>0</v>
      </c>
      <c r="U10" s="183"/>
      <c r="V10" s="72"/>
      <c r="W10" s="39" t="s">
        <v>3</v>
      </c>
      <c r="X10" s="40"/>
      <c r="Y10" s="40"/>
      <c r="Z10" s="41"/>
      <c r="AA10" s="41"/>
      <c r="AB10" s="42"/>
      <c r="AC10" s="43" t="str">
        <f>TEXT((V11-V10+0.00000000000001),"[hh].mm.ss")</f>
        <v>00.00.00</v>
      </c>
    </row>
    <row r="11" spans="1:29" ht="16.5" thickBot="1">
      <c r="A11" s="90"/>
      <c r="B11" s="97"/>
      <c r="C11" s="98"/>
      <c r="D11" s="99"/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8">
        <f t="shared" si="0"/>
        <v>0</v>
      </c>
      <c r="U11" s="184"/>
      <c r="V11" s="73"/>
      <c r="W11" s="44" t="s">
        <v>12</v>
      </c>
      <c r="X11" s="45"/>
      <c r="Y11" s="45"/>
      <c r="Z11" s="46"/>
      <c r="AA11" s="47"/>
      <c r="AB11" s="48"/>
      <c r="AC11" s="49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.75" thickBot="1">
      <c r="A12" s="87"/>
      <c r="B12" s="91"/>
      <c r="C12" s="92"/>
      <c r="D12" s="93"/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59"/>
      <c r="P12" s="59"/>
      <c r="Q12" s="59"/>
      <c r="R12" s="59"/>
      <c r="S12" s="59"/>
      <c r="T12" s="60">
        <f t="shared" si="0"/>
        <v>0</v>
      </c>
      <c r="U12" s="182"/>
      <c r="V12" s="61">
        <f>SUM(T12:T15)+IF(ISNUMBER(U12),U12,0)+IF(ISNUMBER(U14),U14,0)+IF(ISNUMBER(U15),U15,0)</f>
        <v>0</v>
      </c>
      <c r="W12" s="50">
        <f>COUNTIF($E12:$S12,0)+COUNTIF($E13:$S13,0)+COUNTIF($E14:$S14,0)+COUNTIF($E15:$S15,0)</f>
        <v>36</v>
      </c>
      <c r="X12" s="50">
        <f>COUNTIF($E12:$S12,1)+COUNTIF($E13:$S13,1)+COUNTIF($E14:$S14,1)+COUNTIF($E15:$S15,1)</f>
        <v>0</v>
      </c>
      <c r="Y12" s="50">
        <f>COUNTIF($E12:$S12,2)+COUNTIF($E13:$S13,2)+COUNTIF($E14:$S14,2)+COUNTIF($E15:$S15,2)</f>
        <v>0</v>
      </c>
      <c r="Z12" s="50">
        <f>COUNTIF($E12:$S12,3)+COUNTIF($E13:$S13,3)+COUNTIF($E14:$S14,3)+COUNTIF($E15:$S15,3)</f>
        <v>0</v>
      </c>
      <c r="AA12" s="50">
        <f>COUNTIF($E12:$S12,5)+COUNTIF($E13:$S13,5)+COUNTIF($E14:$S14,5)+COUNTIF($E15:$S15,5)</f>
        <v>0</v>
      </c>
      <c r="AB12" s="51">
        <f>COUNTIF($E12:$S12,"5*")+COUNTIF($E13:$S13,"5*")+COUNTIF($E14:$S14,"5*")</f>
        <v>0</v>
      </c>
      <c r="AC12" s="52">
        <f>COUNTIF($E12:$S12,20)+COUNTIF($E13:$S13,20)+COUNTIF($E14:$S14,20)</f>
        <v>0</v>
      </c>
    </row>
    <row r="13" spans="1:29" ht="15.75" thickBot="1">
      <c r="A13" s="88"/>
      <c r="B13" s="94"/>
      <c r="C13" s="95"/>
      <c r="D13" s="96"/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53"/>
      <c r="P13" s="53"/>
      <c r="Q13" s="53"/>
      <c r="R13" s="53"/>
      <c r="S13" s="53"/>
      <c r="T13" s="54">
        <f t="shared" si="0"/>
        <v>0</v>
      </c>
      <c r="U13" s="183"/>
      <c r="V13" s="55"/>
      <c r="W13" s="56"/>
      <c r="X13" s="56"/>
      <c r="Y13" s="56"/>
      <c r="Z13" s="56"/>
      <c r="AA13" s="56"/>
      <c r="AB13" s="57"/>
      <c r="AC13" s="58"/>
    </row>
    <row r="14" spans="1:29" ht="16.5" thickBot="1">
      <c r="A14" s="89"/>
      <c r="B14" s="94"/>
      <c r="C14" s="95"/>
      <c r="D14" s="96"/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/>
      <c r="P14" s="70"/>
      <c r="Q14" s="70"/>
      <c r="R14" s="70"/>
      <c r="S14" s="70"/>
      <c r="T14" s="71">
        <f t="shared" si="0"/>
        <v>0</v>
      </c>
      <c r="U14" s="183"/>
      <c r="V14" s="72"/>
      <c r="W14" s="39" t="s">
        <v>3</v>
      </c>
      <c r="X14" s="40"/>
      <c r="Y14" s="40"/>
      <c r="Z14" s="41"/>
      <c r="AA14" s="41"/>
      <c r="AB14" s="42"/>
      <c r="AC14" s="43" t="str">
        <f>TEXT((V15-V14+0.00000000000001),"[hh].mm.ss")</f>
        <v>00.00.00</v>
      </c>
    </row>
    <row r="15" spans="1:29" ht="16.5" thickBot="1">
      <c r="A15" s="90"/>
      <c r="B15" s="97"/>
      <c r="C15" s="98"/>
      <c r="D15" s="99"/>
      <c r="E15" s="66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68">
        <f t="shared" si="0"/>
        <v>0</v>
      </c>
      <c r="U15" s="184"/>
      <c r="V15" s="73"/>
      <c r="W15" s="44" t="s">
        <v>12</v>
      </c>
      <c r="X15" s="45"/>
      <c r="Y15" s="45"/>
      <c r="Z15" s="46"/>
      <c r="AA15" s="47"/>
      <c r="AB15" s="48"/>
      <c r="AC15" s="49" t="str">
        <f>TEXT(IF($E13="","",(IF($E14="",T13/(15-(COUNTIF($E13:$S13,""))),(IF($E15="",(T13+T14)/(30-(COUNTIF($E13:$S13,"")+COUNTIF($E14:$S14,""))),(T13+T14+T15)/(45-(COUNTIF($E13:$S13,"")+COUNTIF($E14:$S14,"")+COUNTIF($E15:$S15,"")))))))),"0,00")</f>
        <v>0,00</v>
      </c>
    </row>
  </sheetData>
  <sheetProtection/>
  <mergeCells count="7">
    <mergeCell ref="U12:U15"/>
    <mergeCell ref="A3:AB3"/>
    <mergeCell ref="A1:C1"/>
    <mergeCell ref="D1:S1"/>
    <mergeCell ref="A2:C2"/>
    <mergeCell ref="D2:S2"/>
    <mergeCell ref="U8:U11"/>
  </mergeCells>
  <printOptions/>
  <pageMargins left="0.75" right="0.75" top="1" bottom="1" header="0.4921259845" footer="0.4921259845"/>
  <pageSetup fitToHeight="1" fitToWidth="1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U24" sqref="U24:U27"/>
    </sheetView>
  </sheetViews>
  <sheetFormatPr defaultColWidth="9.00390625" defaultRowHeight="12.75"/>
  <cols>
    <col min="2" max="2" width="18.25390625" style="0" customWidth="1"/>
    <col min="3" max="3" width="15.875" style="0" customWidth="1"/>
    <col min="4" max="4" width="17.875" style="0" customWidth="1"/>
    <col min="5" max="5" width="4.00390625" style="0" customWidth="1"/>
    <col min="6" max="6" width="3.25390625" style="0" customWidth="1"/>
    <col min="7" max="7" width="3.375" style="0" customWidth="1"/>
    <col min="8" max="8" width="3.625" style="0" customWidth="1"/>
    <col min="9" max="9" width="3.25390625" style="0" customWidth="1"/>
    <col min="10" max="11" width="2.875" style="0" customWidth="1"/>
    <col min="12" max="14" width="3.375" style="0" customWidth="1"/>
    <col min="15" max="16" width="3.125" style="0" customWidth="1"/>
    <col min="17" max="17" width="3.375" style="0" customWidth="1"/>
    <col min="18" max="18" width="3.625" style="0" customWidth="1"/>
    <col min="19" max="19" width="3.125" style="0" customWidth="1"/>
    <col min="21" max="21" width="6.2539062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93" t="s">
        <v>22</v>
      </c>
      <c r="B1" s="194"/>
      <c r="C1" s="195"/>
      <c r="D1" s="185" t="s">
        <v>30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50.25" customHeight="1" thickBot="1">
      <c r="A2" s="196"/>
      <c r="B2" s="197"/>
      <c r="C2" s="198"/>
      <c r="D2" s="188" t="s">
        <v>19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3"/>
      <c r="U2" s="3"/>
      <c r="V2" s="3"/>
      <c r="W2" s="3"/>
      <c r="X2" s="3"/>
      <c r="Y2" s="3"/>
      <c r="Z2" s="3"/>
      <c r="AA2" s="3"/>
      <c r="AB2" s="4"/>
      <c r="AC2" s="5" t="s">
        <v>7</v>
      </c>
    </row>
    <row r="3" spans="1:29" ht="33">
      <c r="A3" s="191" t="s">
        <v>11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6">
        <v>1</v>
      </c>
    </row>
    <row r="4" spans="1:29" ht="15">
      <c r="A4" s="7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10"/>
      <c r="AB4" s="11"/>
      <c r="AC4" s="12"/>
    </row>
    <row r="5" spans="1:29" ht="34.5" customHeight="1" thickBot="1">
      <c r="A5" s="13"/>
      <c r="B5" s="14"/>
      <c r="C5" s="15"/>
      <c r="D5" s="15"/>
      <c r="E5" s="16"/>
      <c r="F5" s="16"/>
      <c r="G5" s="16"/>
      <c r="H5" s="16"/>
      <c r="I5" s="16" t="s">
        <v>18</v>
      </c>
      <c r="J5" s="16"/>
      <c r="K5" s="16"/>
      <c r="L5" s="16"/>
      <c r="M5" s="16"/>
      <c r="N5" s="16"/>
      <c r="O5" s="17"/>
      <c r="P5" s="16"/>
      <c r="Q5" s="16"/>
      <c r="R5" s="16"/>
      <c r="S5" s="16"/>
      <c r="T5" s="18"/>
      <c r="U5" s="18"/>
      <c r="V5" s="19">
        <v>41392</v>
      </c>
      <c r="W5" s="20"/>
      <c r="X5" s="20"/>
      <c r="Y5" s="20"/>
      <c r="Z5" s="18"/>
      <c r="AA5" s="21"/>
      <c r="AB5" s="22"/>
      <c r="AC5" s="23"/>
    </row>
    <row r="6" spans="1:29" ht="15">
      <c r="A6" s="132" t="s">
        <v>15</v>
      </c>
      <c r="B6" s="63" t="s">
        <v>16</v>
      </c>
      <c r="C6" s="64"/>
      <c r="D6" s="65" t="s">
        <v>21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0</v>
      </c>
      <c r="U6" s="26"/>
      <c r="V6" s="27"/>
      <c r="W6" s="28" t="s">
        <v>10</v>
      </c>
      <c r="X6" s="29"/>
      <c r="Y6" s="29"/>
      <c r="Z6" s="30"/>
      <c r="AA6" s="30"/>
      <c r="AB6" s="30"/>
      <c r="AC6" s="31"/>
    </row>
    <row r="7" spans="1:29" ht="15.75" thickBot="1">
      <c r="A7" s="133" t="s">
        <v>4</v>
      </c>
      <c r="B7" s="102" t="s">
        <v>17</v>
      </c>
      <c r="C7" s="103"/>
      <c r="D7" s="104" t="s">
        <v>20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3" t="s">
        <v>8</v>
      </c>
      <c r="U7" s="33" t="s">
        <v>1</v>
      </c>
      <c r="V7" s="34" t="s">
        <v>9</v>
      </c>
      <c r="W7" s="35">
        <v>0</v>
      </c>
      <c r="X7" s="36">
        <v>1</v>
      </c>
      <c r="Y7" s="36">
        <v>2</v>
      </c>
      <c r="Z7" s="36">
        <v>3</v>
      </c>
      <c r="AA7" s="36">
        <v>5</v>
      </c>
      <c r="AB7" s="37" t="s">
        <v>2</v>
      </c>
      <c r="AC7" s="38">
        <v>20</v>
      </c>
    </row>
    <row r="8" spans="1:29" ht="15.75" thickBot="1">
      <c r="A8" s="134">
        <v>4</v>
      </c>
      <c r="B8" s="91">
        <v>305</v>
      </c>
      <c r="C8" s="92"/>
      <c r="D8" s="93" t="s">
        <v>35</v>
      </c>
      <c r="E8" s="69">
        <v>0</v>
      </c>
      <c r="F8" s="69">
        <v>0</v>
      </c>
      <c r="G8" s="69">
        <v>0</v>
      </c>
      <c r="H8" s="69">
        <v>1</v>
      </c>
      <c r="I8" s="69">
        <v>1</v>
      </c>
      <c r="J8" s="69">
        <v>0</v>
      </c>
      <c r="K8" s="69">
        <v>5</v>
      </c>
      <c r="L8" s="69">
        <v>0</v>
      </c>
      <c r="M8" s="69">
        <v>0</v>
      </c>
      <c r="N8" s="69">
        <v>0</v>
      </c>
      <c r="O8" s="59"/>
      <c r="P8" s="59"/>
      <c r="Q8" s="59"/>
      <c r="R8" s="59"/>
      <c r="S8" s="59"/>
      <c r="T8" s="60">
        <f aca="true" t="shared" si="0" ref="T8:T31">IF(E8="","",SUM(E8:S8)+(COUNTIF(E8:S8,"5*")*5))</f>
        <v>7</v>
      </c>
      <c r="U8" s="201" t="s">
        <v>25</v>
      </c>
      <c r="V8" s="61">
        <f>SUM(T8:T11)+IF(ISNUMBER(U8),U8,0)+IF(ISNUMBER(U10),U10,0)+IF(ISNUMBER(U11),U11,0)</f>
        <v>12</v>
      </c>
      <c r="W8" s="50">
        <f>COUNTIF($E8:$S8,0)+COUNTIF($E9:$S9,0)+COUNTIF($E10:$S10,0)+COUNTIF($E11:$S11,0)</f>
        <v>28</v>
      </c>
      <c r="X8" s="50">
        <f>COUNTIF($E8:$S8,1)+COUNTIF($E9:$S9,1)+COUNTIF($E10:$S10,1)+COUNTIF($E11:$S11,1)</f>
        <v>7</v>
      </c>
      <c r="Y8" s="50">
        <f>COUNTIF($E8:$S8,2)+COUNTIF($E9:$S9,2)+COUNTIF($E10:$S10,2)+COUNTIF($E11:$S11,2)</f>
        <v>0</v>
      </c>
      <c r="Z8" s="50">
        <f>COUNTIF($E8:$S8,3)+COUNTIF($E9:$S9,3)+COUNTIF($E10:$S10,3)+COUNTIF($E11:$S11,3)</f>
        <v>0</v>
      </c>
      <c r="AA8" s="50">
        <f>COUNTIF($E8:$S8,5)+COUNTIF($E9:$S9,5)+COUNTIF($E10:$S10,5)+COUNTIF($E11:$S11,5)</f>
        <v>1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5.75" thickBot="1">
      <c r="A9" s="135"/>
      <c r="B9" s="94"/>
      <c r="C9" s="95"/>
      <c r="D9" s="96"/>
      <c r="E9" s="69">
        <v>0</v>
      </c>
      <c r="F9" s="69">
        <v>1</v>
      </c>
      <c r="G9" s="69">
        <v>0</v>
      </c>
      <c r="H9" s="69">
        <v>1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53"/>
      <c r="P9" s="53"/>
      <c r="Q9" s="53"/>
      <c r="R9" s="53"/>
      <c r="S9" s="53"/>
      <c r="T9" s="54">
        <f t="shared" si="0"/>
        <v>2</v>
      </c>
      <c r="U9" s="202"/>
      <c r="V9" s="55"/>
      <c r="W9" s="56"/>
      <c r="X9" s="56"/>
      <c r="Y9" s="56"/>
      <c r="Z9" s="56"/>
      <c r="AA9" s="56"/>
      <c r="AB9" s="57"/>
      <c r="AC9" s="58"/>
    </row>
    <row r="10" spans="1:29" ht="18.75" thickBot="1">
      <c r="A10" s="136"/>
      <c r="B10" s="94" t="s">
        <v>49</v>
      </c>
      <c r="C10" s="95"/>
      <c r="D10" s="96" t="s">
        <v>37</v>
      </c>
      <c r="E10" s="69">
        <v>0</v>
      </c>
      <c r="F10" s="69">
        <v>0</v>
      </c>
      <c r="G10" s="69">
        <v>1</v>
      </c>
      <c r="H10" s="69">
        <v>1</v>
      </c>
      <c r="I10" s="69">
        <v>0</v>
      </c>
      <c r="J10" s="69">
        <v>0</v>
      </c>
      <c r="K10" s="69">
        <v>0</v>
      </c>
      <c r="L10" s="69">
        <v>0</v>
      </c>
      <c r="M10" s="69">
        <v>1</v>
      </c>
      <c r="N10" s="69">
        <v>0</v>
      </c>
      <c r="O10" s="70"/>
      <c r="P10" s="70"/>
      <c r="Q10" s="70"/>
      <c r="R10" s="70"/>
      <c r="S10" s="70"/>
      <c r="T10" s="71">
        <f t="shared" si="0"/>
        <v>3</v>
      </c>
      <c r="U10" s="202"/>
      <c r="V10" s="113">
        <v>0.41875</v>
      </c>
      <c r="W10" s="39" t="s">
        <v>3</v>
      </c>
      <c r="X10" s="40"/>
      <c r="Y10" s="40"/>
      <c r="Z10" s="41"/>
      <c r="AA10" s="41"/>
      <c r="AB10" s="42"/>
      <c r="AC10" s="43" t="str">
        <f>TEXT((V11-V10+0.00000000000001),"[hh].mm.ss")</f>
        <v>04.28.00</v>
      </c>
    </row>
    <row r="11" spans="1:29" ht="18.75" thickBot="1">
      <c r="A11" s="137"/>
      <c r="B11" s="97"/>
      <c r="C11" s="98"/>
      <c r="D11" s="99"/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/>
      <c r="L11" s="67"/>
      <c r="M11" s="67"/>
      <c r="N11" s="67"/>
      <c r="O11" s="67"/>
      <c r="P11" s="67"/>
      <c r="Q11" s="67"/>
      <c r="R11" s="67"/>
      <c r="S11" s="67"/>
      <c r="T11" s="68">
        <f t="shared" si="0"/>
        <v>0</v>
      </c>
      <c r="U11" s="203"/>
      <c r="V11" s="113">
        <v>0.6048611111111112</v>
      </c>
      <c r="W11" s="44" t="s">
        <v>12</v>
      </c>
      <c r="X11" s="45"/>
      <c r="Y11" s="45"/>
      <c r="Z11" s="46"/>
      <c r="AA11" s="47"/>
      <c r="AB11" s="48"/>
      <c r="AC11" s="49" t="str">
        <f>TEXT(IF($E9="","",(IF($E10="",T9/(15-(COUNTIF($E9:$S9,""))),(IF($E11="",(T9+T10)/(30-(COUNTIF($E9:$S9,"")+COUNTIF($E10:$S10,""))),(T9+T10+T11)/(45-(COUNTIF($E9:$S9,"")+COUNTIF($E10:$S10,"")+COUNTIF($E11:$S11,"")))))))),"0,00")</f>
        <v>0,19</v>
      </c>
    </row>
    <row r="12" spans="1:29" ht="15.75" thickBot="1">
      <c r="A12" s="134">
        <v>6</v>
      </c>
      <c r="B12" s="91">
        <v>302</v>
      </c>
      <c r="C12" s="92"/>
      <c r="D12" s="93" t="s">
        <v>35</v>
      </c>
      <c r="E12" s="69">
        <v>0</v>
      </c>
      <c r="F12" s="69">
        <v>0</v>
      </c>
      <c r="G12" s="69">
        <v>0</v>
      </c>
      <c r="H12" s="69">
        <v>2</v>
      </c>
      <c r="I12" s="69">
        <v>1</v>
      </c>
      <c r="J12" s="69">
        <v>0</v>
      </c>
      <c r="K12" s="69">
        <v>0</v>
      </c>
      <c r="L12" s="69">
        <v>0</v>
      </c>
      <c r="M12" s="69">
        <v>1</v>
      </c>
      <c r="N12" s="69">
        <v>0</v>
      </c>
      <c r="O12" s="59"/>
      <c r="P12" s="59"/>
      <c r="Q12" s="59"/>
      <c r="R12" s="59"/>
      <c r="S12" s="59"/>
      <c r="T12" s="60">
        <f t="shared" si="0"/>
        <v>4</v>
      </c>
      <c r="U12" s="201" t="s">
        <v>26</v>
      </c>
      <c r="V12" s="61">
        <f>SUM(T12:T15)+IF(ISNUMBER(U12),U12,0)+IF(ISNUMBER(U14),U14,0)+IF(ISNUMBER(U15),U15,0)</f>
        <v>13</v>
      </c>
      <c r="W12" s="50">
        <f>COUNTIF($E12:$S12,0)+COUNTIF($E13:$S13,0)+COUNTIF($E14:$S14,0)+COUNTIF($E15:$S15,0)</f>
        <v>29</v>
      </c>
      <c r="X12" s="50">
        <f>COUNTIF($E12:$S12,1)+COUNTIF($E13:$S13,1)+COUNTIF($E14:$S14,1)+COUNTIF($E15:$S15,1)</f>
        <v>4</v>
      </c>
      <c r="Y12" s="50">
        <f>COUNTIF($E12:$S12,2)+COUNTIF($E13:$S13,2)+COUNTIF($E14:$S14,2)+COUNTIF($E15:$S15,2)</f>
        <v>2</v>
      </c>
      <c r="Z12" s="50">
        <f>COUNTIF($E12:$S12,3)+COUNTIF($E13:$S13,3)+COUNTIF($E14:$S14,3)+COUNTIF($E15:$S15,3)</f>
        <v>0</v>
      </c>
      <c r="AA12" s="50">
        <f>COUNTIF($E12:$S12,5)+COUNTIF($E13:$S13,5)+COUNTIF($E14:$S14,5)+COUNTIF($E15:$S15,5)</f>
        <v>1</v>
      </c>
      <c r="AB12" s="51">
        <f>COUNTIF($E12:$S12,"5*")+COUNTIF($E13:$S13,"5*")+COUNTIF($E14:$S14,"5*")</f>
        <v>0</v>
      </c>
      <c r="AC12" s="52">
        <f>COUNTIF($E12:$S12,20)+COUNTIF($E13:$S13,20)+COUNTIF($E14:$S14,20)</f>
        <v>0</v>
      </c>
    </row>
    <row r="13" spans="1:29" ht="15.75" thickBot="1">
      <c r="A13" s="135"/>
      <c r="B13" s="94"/>
      <c r="C13" s="95"/>
      <c r="D13" s="96"/>
      <c r="E13" s="69">
        <v>0</v>
      </c>
      <c r="F13" s="69">
        <v>0</v>
      </c>
      <c r="G13" s="69">
        <v>1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53"/>
      <c r="P13" s="53"/>
      <c r="Q13" s="53"/>
      <c r="R13" s="53"/>
      <c r="S13" s="53"/>
      <c r="T13" s="54">
        <f t="shared" si="0"/>
        <v>1</v>
      </c>
      <c r="U13" s="202"/>
      <c r="V13" s="55"/>
      <c r="W13" s="56"/>
      <c r="X13" s="56"/>
      <c r="Y13" s="56"/>
      <c r="Z13" s="56"/>
      <c r="AA13" s="56"/>
      <c r="AB13" s="57"/>
      <c r="AC13" s="58"/>
    </row>
    <row r="14" spans="1:29" ht="18.75" thickBot="1">
      <c r="A14" s="136"/>
      <c r="B14" s="94" t="s">
        <v>63</v>
      </c>
      <c r="C14" s="95"/>
      <c r="D14" s="96" t="s">
        <v>64</v>
      </c>
      <c r="E14" s="69">
        <v>0</v>
      </c>
      <c r="F14" s="69">
        <v>0</v>
      </c>
      <c r="G14" s="69">
        <v>2</v>
      </c>
      <c r="H14" s="69">
        <v>0</v>
      </c>
      <c r="I14" s="69">
        <v>5</v>
      </c>
      <c r="J14" s="69">
        <v>0</v>
      </c>
      <c r="K14" s="69">
        <v>0</v>
      </c>
      <c r="L14" s="69">
        <v>0</v>
      </c>
      <c r="M14" s="69">
        <v>0</v>
      </c>
      <c r="N14" s="69">
        <v>1</v>
      </c>
      <c r="O14" s="70"/>
      <c r="P14" s="70"/>
      <c r="Q14" s="70"/>
      <c r="R14" s="70"/>
      <c r="S14" s="70"/>
      <c r="T14" s="71">
        <f t="shared" si="0"/>
        <v>8</v>
      </c>
      <c r="U14" s="202"/>
      <c r="V14" s="113">
        <v>0.4201388888888889</v>
      </c>
      <c r="W14" s="39" t="s">
        <v>3</v>
      </c>
      <c r="X14" s="40"/>
      <c r="Y14" s="40"/>
      <c r="Z14" s="41"/>
      <c r="AA14" s="41"/>
      <c r="AB14" s="42"/>
      <c r="AC14" s="43" t="str">
        <f>TEXT((V15-V14+0.00000000000001),"[hh].mm.ss")</f>
        <v>03.21.00</v>
      </c>
    </row>
    <row r="15" spans="1:29" ht="18.75" thickBot="1">
      <c r="A15" s="172"/>
      <c r="B15" s="168"/>
      <c r="C15" s="169"/>
      <c r="D15" s="170"/>
      <c r="E15" s="66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/>
      <c r="L15" s="67"/>
      <c r="M15" s="67"/>
      <c r="N15" s="67"/>
      <c r="O15" s="67"/>
      <c r="P15" s="67"/>
      <c r="Q15" s="67"/>
      <c r="R15" s="67"/>
      <c r="S15" s="67"/>
      <c r="T15" s="171">
        <f t="shared" si="0"/>
        <v>0</v>
      </c>
      <c r="U15" s="205"/>
      <c r="V15" s="113">
        <v>0.5597222222222222</v>
      </c>
      <c r="W15" s="162" t="s">
        <v>12</v>
      </c>
      <c r="X15" s="163"/>
      <c r="Y15" s="163"/>
      <c r="Z15" s="164"/>
      <c r="AA15" s="165"/>
      <c r="AB15" s="166"/>
      <c r="AC15" s="167" t="str">
        <f>TEXT(IF($E13="","",(IF($E14="",T13/(15-(COUNTIF($E13:$S13,""))),(IF($E15="",(T13+T14)/(30-(COUNTIF($E13:$S13,"")+COUNTIF($E14:$S14,""))),(T13+T14+T15)/(45-(COUNTIF($E13:$S13,"")+COUNTIF($E14:$S14,"")+COUNTIF($E15:$S15,"")))))))),"0,00")</f>
        <v>0,35</v>
      </c>
    </row>
    <row r="16" spans="1:29" ht="15.75" thickBot="1">
      <c r="A16" s="134">
        <v>1</v>
      </c>
      <c r="B16" s="91">
        <v>303</v>
      </c>
      <c r="C16" s="92"/>
      <c r="D16" s="93" t="s">
        <v>35</v>
      </c>
      <c r="E16" s="69">
        <v>0</v>
      </c>
      <c r="F16" s="69">
        <v>0</v>
      </c>
      <c r="G16" s="69">
        <v>0</v>
      </c>
      <c r="H16" s="69">
        <v>1</v>
      </c>
      <c r="I16" s="69">
        <v>0</v>
      </c>
      <c r="J16" s="69">
        <v>0</v>
      </c>
      <c r="K16" s="69">
        <v>1</v>
      </c>
      <c r="L16" s="69">
        <v>1</v>
      </c>
      <c r="M16" s="69">
        <v>2</v>
      </c>
      <c r="N16" s="69">
        <v>0</v>
      </c>
      <c r="O16" s="59"/>
      <c r="P16" s="59"/>
      <c r="Q16" s="59"/>
      <c r="R16" s="59"/>
      <c r="S16" s="59"/>
      <c r="T16" s="60">
        <f t="shared" si="0"/>
        <v>5</v>
      </c>
      <c r="U16" s="201" t="s">
        <v>27</v>
      </c>
      <c r="V16" s="61">
        <f>SUM(T16:T19)+IF(ISNUMBER(U16),U16,0)+IF(ISNUMBER(U18),U18,0)+IF(ISNUMBER(U19),U19,0)</f>
        <v>28</v>
      </c>
      <c r="W16" s="50">
        <f>COUNTIF($E16:$S16,0)+COUNTIF($E17:$S17,0)+COUNTIF($E18:$S18,0)+COUNTIF($E19:$S19,0)</f>
        <v>22</v>
      </c>
      <c r="X16" s="50">
        <f>COUNTIF($E16:$S16,1)+COUNTIF($E17:$S17,1)+COUNTIF($E18:$S18,1)+COUNTIF($E19:$S19,1)</f>
        <v>6</v>
      </c>
      <c r="Y16" s="50">
        <f>COUNTIF($E16:$S16,2)+COUNTIF($E17:$S17,2)+COUNTIF($E18:$S18,2)+COUNTIF($E19:$S19,2)</f>
        <v>6</v>
      </c>
      <c r="Z16" s="50">
        <f>COUNTIF($E16:$S16,3)+COUNTIF($E17:$S17,3)+COUNTIF($E18:$S18,3)+COUNTIF($E19:$S19,3)</f>
        <v>0</v>
      </c>
      <c r="AA16" s="50">
        <f>COUNTIF($E16:$S16,5)+COUNTIF($E17:$S17,5)+COUNTIF($E18:$S18,5)+COUNTIF($E19:$S19,5)</f>
        <v>2</v>
      </c>
      <c r="AB16" s="51">
        <f>COUNTIF($E16:$S16,"5*")+COUNTIF($E17:$S17,"5*")+COUNTIF($E18:$S18,"5*")</f>
        <v>0</v>
      </c>
      <c r="AC16" s="52">
        <f>COUNTIF($E16:$S16,20)+COUNTIF($E17:$S17,20)+COUNTIF($E18:$S18,20)</f>
        <v>0</v>
      </c>
    </row>
    <row r="17" spans="1:29" ht="15.75" thickBot="1">
      <c r="A17" s="135"/>
      <c r="B17" s="94"/>
      <c r="C17" s="95"/>
      <c r="D17" s="96"/>
      <c r="E17" s="69">
        <v>5</v>
      </c>
      <c r="F17" s="69">
        <v>0</v>
      </c>
      <c r="G17" s="69">
        <v>0</v>
      </c>
      <c r="H17" s="69">
        <v>2</v>
      </c>
      <c r="I17" s="69">
        <v>2</v>
      </c>
      <c r="J17" s="69">
        <v>0</v>
      </c>
      <c r="K17" s="69">
        <v>0</v>
      </c>
      <c r="L17" s="69">
        <v>0</v>
      </c>
      <c r="M17" s="69">
        <v>1</v>
      </c>
      <c r="N17" s="69">
        <v>1</v>
      </c>
      <c r="O17" s="53"/>
      <c r="P17" s="53"/>
      <c r="Q17" s="53"/>
      <c r="R17" s="53"/>
      <c r="S17" s="53"/>
      <c r="T17" s="54">
        <f t="shared" si="0"/>
        <v>11</v>
      </c>
      <c r="U17" s="202"/>
      <c r="V17" s="55"/>
      <c r="W17" s="56"/>
      <c r="X17" s="56"/>
      <c r="Y17" s="56"/>
      <c r="Z17" s="56"/>
      <c r="AA17" s="56"/>
      <c r="AB17" s="57"/>
      <c r="AC17" s="58"/>
    </row>
    <row r="18" spans="1:29" ht="18.75" thickBot="1">
      <c r="A18" s="136"/>
      <c r="B18" s="94" t="s">
        <v>36</v>
      </c>
      <c r="C18" s="95"/>
      <c r="D18" s="96" t="s">
        <v>37</v>
      </c>
      <c r="E18" s="69">
        <v>0</v>
      </c>
      <c r="F18" s="69">
        <v>0</v>
      </c>
      <c r="G18" s="69">
        <v>1</v>
      </c>
      <c r="H18" s="69">
        <v>2</v>
      </c>
      <c r="I18" s="69">
        <v>5</v>
      </c>
      <c r="J18" s="69">
        <v>0</v>
      </c>
      <c r="K18" s="69">
        <v>2</v>
      </c>
      <c r="L18" s="69">
        <v>0</v>
      </c>
      <c r="M18" s="69">
        <v>0</v>
      </c>
      <c r="N18" s="69">
        <v>2</v>
      </c>
      <c r="O18" s="70"/>
      <c r="P18" s="70"/>
      <c r="Q18" s="70"/>
      <c r="R18" s="70"/>
      <c r="S18" s="70"/>
      <c r="T18" s="71">
        <f t="shared" si="0"/>
        <v>12</v>
      </c>
      <c r="U18" s="202"/>
      <c r="V18" s="113">
        <v>0.4166666666666667</v>
      </c>
      <c r="W18" s="39" t="s">
        <v>3</v>
      </c>
      <c r="X18" s="40"/>
      <c r="Y18" s="40"/>
      <c r="Z18" s="41"/>
      <c r="AA18" s="41"/>
      <c r="AB18" s="42"/>
      <c r="AC18" s="43" t="str">
        <f>TEXT((V19-V18+0.00000000000001),"[hh].mm.ss")</f>
        <v>04.37.00</v>
      </c>
    </row>
    <row r="19" spans="1:29" ht="18.75" thickBot="1">
      <c r="A19" s="137"/>
      <c r="B19" s="97"/>
      <c r="C19" s="98"/>
      <c r="D19" s="99"/>
      <c r="E19" s="66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/>
      <c r="L19" s="67"/>
      <c r="M19" s="67"/>
      <c r="N19" s="67"/>
      <c r="O19" s="67"/>
      <c r="P19" s="67"/>
      <c r="Q19" s="67"/>
      <c r="R19" s="67"/>
      <c r="S19" s="67"/>
      <c r="T19" s="68">
        <f t="shared" si="0"/>
        <v>0</v>
      </c>
      <c r="U19" s="203"/>
      <c r="V19" s="113">
        <v>0.6090277777777778</v>
      </c>
      <c r="W19" s="44" t="s">
        <v>12</v>
      </c>
      <c r="X19" s="45"/>
      <c r="Y19" s="45"/>
      <c r="Z19" s="46"/>
      <c r="AA19" s="47"/>
      <c r="AB19" s="48"/>
      <c r="AC19" s="49" t="str">
        <f>TEXT(IF($E17="","",(IF($E18="",T17/(15-(COUNTIF($E17:$S17,""))),(IF($E19="",(T17+T18)/(30-(COUNTIF($E17:$S17,"")+COUNTIF($E18:$S18,""))),(T17+T18+T19)/(45-(COUNTIF($E17:$S17,"")+COUNTIF($E18:$S18,"")+COUNTIF($E19:$S19,"")))))))),"0,00")</f>
        <v>0,88</v>
      </c>
    </row>
    <row r="20" spans="1:29" ht="15.75" thickBot="1">
      <c r="A20" s="134">
        <v>5</v>
      </c>
      <c r="B20" s="91">
        <v>300</v>
      </c>
      <c r="C20" s="92"/>
      <c r="D20" s="93" t="s">
        <v>24</v>
      </c>
      <c r="E20" s="69">
        <v>5</v>
      </c>
      <c r="F20" s="69">
        <v>0</v>
      </c>
      <c r="G20" s="69">
        <v>2</v>
      </c>
      <c r="H20" s="69">
        <v>2</v>
      </c>
      <c r="I20" s="69">
        <v>2</v>
      </c>
      <c r="J20" s="69">
        <v>0</v>
      </c>
      <c r="K20" s="69">
        <v>1</v>
      </c>
      <c r="L20" s="69">
        <v>0</v>
      </c>
      <c r="M20" s="69">
        <v>5</v>
      </c>
      <c r="N20" s="69">
        <v>1</v>
      </c>
      <c r="O20" s="59"/>
      <c r="P20" s="59"/>
      <c r="Q20" s="59"/>
      <c r="R20" s="59"/>
      <c r="S20" s="59"/>
      <c r="T20" s="60">
        <f aca="true" t="shared" si="1" ref="T20:T27">IF(E20="","",SUM(E20:S20)+(COUNTIF(E20:S20,"5*")*5))</f>
        <v>18</v>
      </c>
      <c r="U20" s="201" t="s">
        <v>111</v>
      </c>
      <c r="V20" s="61">
        <f>SUM(T20:T23)+IF(ISNUMBER(U20),U20,0)+IF(ISNUMBER(U22),U22,0)+IF(ISNUMBER(U23),U23,0)</f>
        <v>43</v>
      </c>
      <c r="W20" s="50">
        <f>COUNTIF($E20:$S20,0)+COUNTIF($E21:$S21,0)+COUNTIF($E22:$S22,0)+COUNTIF($E23:$S23,0)</f>
        <v>18</v>
      </c>
      <c r="X20" s="50">
        <f>COUNTIF($E20:$S20,1)+COUNTIF($E21:$S21,1)+COUNTIF($E22:$S22,1)+COUNTIF($E23:$S23,1)</f>
        <v>5</v>
      </c>
      <c r="Y20" s="50">
        <f>COUNTIF($E20:$S20,2)+COUNTIF($E21:$S21,2)+COUNTIF($E22:$S22,2)+COUNTIF($E23:$S23,2)</f>
        <v>7</v>
      </c>
      <c r="Z20" s="50">
        <f>COUNTIF($E20:$S20,3)+COUNTIF($E21:$S21,3)+COUNTIF($E22:$S22,3)+COUNTIF($E23:$S23,3)</f>
        <v>3</v>
      </c>
      <c r="AA20" s="50">
        <f>COUNTIF($E20:$S20,5)+COUNTIF($E21:$S21,5)+COUNTIF($E22:$S22,5)+COUNTIF($E23:$S23,5)</f>
        <v>3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5.75" thickBot="1">
      <c r="A21" s="135"/>
      <c r="B21" s="94"/>
      <c r="C21" s="95"/>
      <c r="D21" s="96"/>
      <c r="E21" s="69">
        <v>0</v>
      </c>
      <c r="F21" s="69">
        <v>0</v>
      </c>
      <c r="G21" s="69">
        <v>3</v>
      </c>
      <c r="H21" s="69">
        <v>3</v>
      </c>
      <c r="I21" s="69">
        <v>0</v>
      </c>
      <c r="J21" s="69">
        <v>0</v>
      </c>
      <c r="K21" s="69">
        <v>3</v>
      </c>
      <c r="L21" s="69">
        <v>2</v>
      </c>
      <c r="M21" s="69">
        <v>2</v>
      </c>
      <c r="N21" s="69">
        <v>0</v>
      </c>
      <c r="O21" s="53"/>
      <c r="P21" s="53"/>
      <c r="Q21" s="53"/>
      <c r="R21" s="53"/>
      <c r="S21" s="53"/>
      <c r="T21" s="54">
        <f t="shared" si="1"/>
        <v>13</v>
      </c>
      <c r="U21" s="202"/>
      <c r="V21" s="55"/>
      <c r="W21" s="56"/>
      <c r="X21" s="56"/>
      <c r="Y21" s="56"/>
      <c r="Z21" s="56"/>
      <c r="AA21" s="56"/>
      <c r="AB21" s="57"/>
      <c r="AC21" s="58"/>
    </row>
    <row r="22" spans="1:29" ht="18.75" thickBot="1">
      <c r="A22" s="136"/>
      <c r="B22" s="94" t="s">
        <v>55</v>
      </c>
      <c r="C22" s="95"/>
      <c r="D22" s="96" t="s">
        <v>56</v>
      </c>
      <c r="E22" s="69">
        <v>0</v>
      </c>
      <c r="F22" s="69">
        <v>0</v>
      </c>
      <c r="G22" s="69">
        <v>1</v>
      </c>
      <c r="H22" s="69">
        <v>1</v>
      </c>
      <c r="I22" s="69">
        <v>1</v>
      </c>
      <c r="J22" s="69">
        <v>0</v>
      </c>
      <c r="K22" s="69">
        <v>2</v>
      </c>
      <c r="L22" s="69">
        <v>2</v>
      </c>
      <c r="M22" s="69">
        <v>0</v>
      </c>
      <c r="N22" s="69">
        <v>5</v>
      </c>
      <c r="O22" s="70"/>
      <c r="P22" s="70"/>
      <c r="Q22" s="70"/>
      <c r="R22" s="70"/>
      <c r="S22" s="70"/>
      <c r="T22" s="71">
        <f t="shared" si="1"/>
        <v>12</v>
      </c>
      <c r="U22" s="202"/>
      <c r="V22" s="113">
        <v>0.41944444444444445</v>
      </c>
      <c r="W22" s="39" t="s">
        <v>3</v>
      </c>
      <c r="X22" s="40"/>
      <c r="Y22" s="40"/>
      <c r="Z22" s="41"/>
      <c r="AA22" s="41"/>
      <c r="AB22" s="42"/>
      <c r="AC22" s="43" t="str">
        <f>TEXT((V23-V22+0.00000000000001),"[hh].mm.ss")</f>
        <v>05.32.00</v>
      </c>
    </row>
    <row r="23" spans="1:29" ht="18.75" thickBot="1">
      <c r="A23" s="137"/>
      <c r="B23" s="97"/>
      <c r="C23" s="98"/>
      <c r="D23" s="99"/>
      <c r="E23" s="66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/>
      <c r="L23" s="67"/>
      <c r="M23" s="67"/>
      <c r="N23" s="67"/>
      <c r="O23" s="74"/>
      <c r="P23" s="74"/>
      <c r="Q23" s="74"/>
      <c r="R23" s="74"/>
      <c r="S23" s="74"/>
      <c r="T23" s="75">
        <f t="shared" si="1"/>
        <v>0</v>
      </c>
      <c r="U23" s="203"/>
      <c r="V23" s="113">
        <v>0.65</v>
      </c>
      <c r="W23" s="44" t="s">
        <v>12</v>
      </c>
      <c r="X23" s="45"/>
      <c r="Y23" s="45"/>
      <c r="Z23" s="46"/>
      <c r="AA23" s="47"/>
      <c r="AB23" s="48"/>
      <c r="AC23" s="49" t="str">
        <f>TEXT(IF($E21="","",(IF($E22="",T21/(15-(COUNTIF($E21:$S21,""))),(IF($E23="",(T21+T22)/(30-(COUNTIF($E21:$S21,"")+COUNTIF($E22:$S22,""))),(T21+T22+T23)/(45-(COUNTIF($E21:$S21,"")+COUNTIF($E22:$S22,"")+COUNTIF($E23:$S23,"")))))))),"0,00")</f>
        <v>0,96</v>
      </c>
    </row>
    <row r="24" spans="1:29" ht="15.75" thickBot="1">
      <c r="A24" s="134">
        <v>3</v>
      </c>
      <c r="B24" s="91">
        <v>304</v>
      </c>
      <c r="C24" s="92"/>
      <c r="D24" s="93" t="s">
        <v>38</v>
      </c>
      <c r="E24" s="69">
        <v>0</v>
      </c>
      <c r="F24" s="69">
        <v>0</v>
      </c>
      <c r="G24" s="69">
        <v>3</v>
      </c>
      <c r="H24" s="69">
        <v>2</v>
      </c>
      <c r="I24" s="69">
        <v>5</v>
      </c>
      <c r="J24" s="69">
        <v>0</v>
      </c>
      <c r="K24" s="69">
        <v>0</v>
      </c>
      <c r="L24" s="69">
        <v>1</v>
      </c>
      <c r="M24" s="69">
        <v>5</v>
      </c>
      <c r="N24" s="69">
        <v>3</v>
      </c>
      <c r="O24" s="59"/>
      <c r="P24" s="59"/>
      <c r="Q24" s="59"/>
      <c r="R24" s="59"/>
      <c r="S24" s="59"/>
      <c r="T24" s="60">
        <f t="shared" si="1"/>
        <v>19</v>
      </c>
      <c r="U24" s="201" t="s">
        <v>112</v>
      </c>
      <c r="V24" s="61">
        <f>SUM(T24:T27)+IF(ISNUMBER(U24),U24,0)+IF(ISNUMBER(U26),U26,0)+IF(ISNUMBER(U27),U27,0)</f>
        <v>49</v>
      </c>
      <c r="W24" s="50">
        <f>COUNTIF($E24:$S24,0)+COUNTIF($E25:$S25,0)+COUNTIF($E26:$S26,0)+COUNTIF($E27:$S27,0)</f>
        <v>20</v>
      </c>
      <c r="X24" s="50">
        <f>COUNTIF($E24:$S24,1)+COUNTIF($E25:$S25,1)+COUNTIF($E26:$S26,1)+COUNTIF($E27:$S27,1)</f>
        <v>3</v>
      </c>
      <c r="Y24" s="50">
        <f>COUNTIF($E24:$S24,2)+COUNTIF($E25:$S25,2)+COUNTIF($E26:$S26,2)+COUNTIF($E27:$S27,2)</f>
        <v>3</v>
      </c>
      <c r="Z24" s="50">
        <f>COUNTIF($E24:$S24,3)+COUNTIF($E25:$S25,3)+COUNTIF($E26:$S26,3)+COUNTIF($E27:$S27,3)</f>
        <v>5</v>
      </c>
      <c r="AA24" s="50">
        <f>COUNTIF($E24:$S24,5)+COUNTIF($E25:$S25,5)+COUNTIF($E26:$S26,5)+COUNTIF($E27:$S27,5)</f>
        <v>5</v>
      </c>
      <c r="AB24" s="51">
        <f>COUNTIF($E24:$S24,"5*")+COUNTIF($E25:$S25,"5*")+COUNTIF($E26:$S26,"5*")</f>
        <v>0</v>
      </c>
      <c r="AC24" s="52">
        <f>COUNTIF($E24:$S24,20)+COUNTIF($E25:$S25,20)+COUNTIF($E26:$S26,20)</f>
        <v>0</v>
      </c>
    </row>
    <row r="25" spans="1:29" ht="15.75" thickBot="1">
      <c r="A25" s="135"/>
      <c r="B25" s="94"/>
      <c r="C25" s="95"/>
      <c r="D25" s="96"/>
      <c r="E25" s="69">
        <v>0</v>
      </c>
      <c r="F25" s="69">
        <v>0</v>
      </c>
      <c r="G25" s="69">
        <v>3</v>
      </c>
      <c r="H25" s="69">
        <v>5</v>
      </c>
      <c r="I25" s="69">
        <v>1</v>
      </c>
      <c r="J25" s="69">
        <v>0</v>
      </c>
      <c r="K25" s="69">
        <v>5</v>
      </c>
      <c r="L25" s="69">
        <v>2</v>
      </c>
      <c r="M25" s="69">
        <v>2</v>
      </c>
      <c r="N25" s="69">
        <v>3</v>
      </c>
      <c r="O25" s="53"/>
      <c r="P25" s="53"/>
      <c r="Q25" s="53"/>
      <c r="R25" s="53"/>
      <c r="S25" s="53"/>
      <c r="T25" s="54">
        <f t="shared" si="1"/>
        <v>21</v>
      </c>
      <c r="U25" s="202"/>
      <c r="V25" s="55"/>
      <c r="W25" s="56"/>
      <c r="X25" s="56"/>
      <c r="Y25" s="56"/>
      <c r="Z25" s="56"/>
      <c r="AA25" s="56"/>
      <c r="AB25" s="57"/>
      <c r="AC25" s="58"/>
    </row>
    <row r="26" spans="1:29" ht="18.75" thickBot="1">
      <c r="A26" s="136"/>
      <c r="B26" s="94" t="s">
        <v>43</v>
      </c>
      <c r="C26" s="95"/>
      <c r="D26" s="96" t="s">
        <v>40</v>
      </c>
      <c r="E26" s="69">
        <v>0</v>
      </c>
      <c r="F26" s="69">
        <v>0</v>
      </c>
      <c r="G26" s="69">
        <v>1</v>
      </c>
      <c r="H26" s="69">
        <v>3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5</v>
      </c>
      <c r="O26" s="70"/>
      <c r="P26" s="70"/>
      <c r="Q26" s="70"/>
      <c r="R26" s="70"/>
      <c r="S26" s="70"/>
      <c r="T26" s="71">
        <f t="shared" si="1"/>
        <v>9</v>
      </c>
      <c r="U26" s="202"/>
      <c r="V26" s="113">
        <v>0.41805555555555557</v>
      </c>
      <c r="W26" s="39" t="s">
        <v>3</v>
      </c>
      <c r="X26" s="40"/>
      <c r="Y26" s="40"/>
      <c r="Z26" s="41"/>
      <c r="AA26" s="41"/>
      <c r="AB26" s="42"/>
      <c r="AC26" s="43" t="str">
        <f>TEXT((V27-V26+0.00000000000001),"[hh].mm.ss")</f>
        <v>03.20.00</v>
      </c>
    </row>
    <row r="27" spans="1:29" ht="18.75" thickBot="1">
      <c r="A27" s="137"/>
      <c r="B27" s="97"/>
      <c r="C27" s="98"/>
      <c r="D27" s="99"/>
      <c r="E27" s="66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/>
      <c r="L27" s="67"/>
      <c r="M27" s="67"/>
      <c r="N27" s="67"/>
      <c r="O27" s="67"/>
      <c r="P27" s="67"/>
      <c r="Q27" s="67"/>
      <c r="R27" s="67"/>
      <c r="S27" s="67"/>
      <c r="T27" s="68">
        <f t="shared" si="1"/>
        <v>0</v>
      </c>
      <c r="U27" s="203"/>
      <c r="V27" s="113">
        <v>0.5569444444444445</v>
      </c>
      <c r="W27" s="44" t="s">
        <v>12</v>
      </c>
      <c r="X27" s="45"/>
      <c r="Y27" s="45"/>
      <c r="Z27" s="46"/>
      <c r="AA27" s="47"/>
      <c r="AB27" s="48"/>
      <c r="AC27" s="49" t="str">
        <f>TEXT(IF($E25="","",(IF($E26="",T25/(15-(COUNTIF($E25:$S25,""))),(IF($E27="",(T25+T26)/(30-(COUNTIF($E25:$S25,"")+COUNTIF($E26:$S26,""))),(T25+T26+T27)/(45-(COUNTIF($E25:$S25,"")+COUNTIF($E26:$S26,"")+COUNTIF($E27:$S27,"")))))))),"0,00")</f>
        <v>1,15</v>
      </c>
    </row>
    <row r="28" spans="1:29" ht="15.75" thickBot="1">
      <c r="A28" s="134">
        <v>2</v>
      </c>
      <c r="B28" s="91">
        <v>301</v>
      </c>
      <c r="C28" s="92"/>
      <c r="D28" s="93" t="s">
        <v>38</v>
      </c>
      <c r="E28" s="69">
        <v>5</v>
      </c>
      <c r="F28" s="69">
        <v>0</v>
      </c>
      <c r="G28" s="69">
        <v>5</v>
      </c>
      <c r="H28" s="69">
        <v>3</v>
      </c>
      <c r="I28" s="69">
        <v>3</v>
      </c>
      <c r="J28" s="69">
        <v>1</v>
      </c>
      <c r="K28" s="69">
        <v>5</v>
      </c>
      <c r="L28" s="69">
        <v>5</v>
      </c>
      <c r="M28" s="69">
        <v>5</v>
      </c>
      <c r="N28" s="69">
        <v>5</v>
      </c>
      <c r="O28" s="59"/>
      <c r="P28" s="59"/>
      <c r="Q28" s="59"/>
      <c r="R28" s="59"/>
      <c r="S28" s="59"/>
      <c r="T28" s="60">
        <f t="shared" si="0"/>
        <v>37</v>
      </c>
      <c r="U28" s="201" t="s">
        <v>113</v>
      </c>
      <c r="V28" s="61">
        <f>SUM(T28:T31)+IF(ISNUMBER(U28),U28,0)+IF(ISNUMBER(U30),U30,0)+IF(ISNUMBER(U31),U31,0)</f>
        <v>105</v>
      </c>
      <c r="W28" s="50">
        <f>COUNTIF($E28:$S28,0)+COUNTIF($E29:$S29,0)+COUNTIF($E30:$S30,0)+COUNTIF($E31:$S31,0)</f>
        <v>9</v>
      </c>
      <c r="X28" s="50">
        <f>COUNTIF($E28:$S28,1)+COUNTIF($E29:$S29,1)+COUNTIF($E30:$S30,1)+COUNTIF($E31:$S31,1)</f>
        <v>3</v>
      </c>
      <c r="Y28" s="50">
        <f>COUNTIF($E28:$S28,2)+COUNTIF($E29:$S29,2)+COUNTIF($E30:$S30,2)+COUNTIF($E31:$S31,2)</f>
        <v>0</v>
      </c>
      <c r="Z28" s="50">
        <f>COUNTIF($E28:$S28,3)+COUNTIF($E29:$S29,3)+COUNTIF($E30:$S30,3)+COUNTIF($E31:$S31,3)</f>
        <v>9</v>
      </c>
      <c r="AA28" s="50">
        <f>COUNTIF($E28:$S28,5)+COUNTIF($E29:$S29,5)+COUNTIF($E30:$S30,5)+COUNTIF($E31:$S31,5)</f>
        <v>15</v>
      </c>
      <c r="AB28" s="51">
        <f>COUNTIF($E28:$S28,"5*")+COUNTIF($E29:$S29,"5*")+COUNTIF($E30:$S30,"5*")</f>
        <v>0</v>
      </c>
      <c r="AC28" s="52">
        <f>COUNTIF($E28:$S28,20)+COUNTIF($E29:$S29,20)+COUNTIF($E30:$S30,20)</f>
        <v>0</v>
      </c>
    </row>
    <row r="29" spans="1:29" ht="15.75" thickBot="1">
      <c r="A29" s="135"/>
      <c r="B29" s="94"/>
      <c r="C29" s="95"/>
      <c r="D29" s="96"/>
      <c r="E29" s="69">
        <v>3</v>
      </c>
      <c r="F29" s="69">
        <v>0</v>
      </c>
      <c r="G29" s="69">
        <v>5</v>
      </c>
      <c r="H29" s="69">
        <v>3</v>
      </c>
      <c r="I29" s="69">
        <v>3</v>
      </c>
      <c r="J29" s="69">
        <v>1</v>
      </c>
      <c r="K29" s="69">
        <v>5</v>
      </c>
      <c r="L29" s="69">
        <v>5</v>
      </c>
      <c r="M29" s="69">
        <v>5</v>
      </c>
      <c r="N29" s="69">
        <v>5</v>
      </c>
      <c r="O29" s="53"/>
      <c r="P29" s="53"/>
      <c r="Q29" s="53"/>
      <c r="R29" s="53"/>
      <c r="S29" s="53"/>
      <c r="T29" s="54">
        <f t="shared" si="0"/>
        <v>35</v>
      </c>
      <c r="U29" s="202"/>
      <c r="V29" s="55"/>
      <c r="W29" s="56"/>
      <c r="X29" s="56"/>
      <c r="Y29" s="56"/>
      <c r="Z29" s="56"/>
      <c r="AA29" s="56"/>
      <c r="AB29" s="57"/>
      <c r="AC29" s="58"/>
    </row>
    <row r="30" spans="1:29" ht="18.75" thickBot="1">
      <c r="A30" s="136"/>
      <c r="B30" s="94" t="s">
        <v>42</v>
      </c>
      <c r="C30" s="95"/>
      <c r="D30" s="96" t="s">
        <v>40</v>
      </c>
      <c r="E30" s="69">
        <v>3</v>
      </c>
      <c r="F30" s="69">
        <v>1</v>
      </c>
      <c r="G30" s="69">
        <v>5</v>
      </c>
      <c r="H30" s="69">
        <v>3</v>
      </c>
      <c r="I30" s="69">
        <v>3</v>
      </c>
      <c r="J30" s="69">
        <v>0</v>
      </c>
      <c r="K30" s="69">
        <v>5</v>
      </c>
      <c r="L30" s="69">
        <v>3</v>
      </c>
      <c r="M30" s="69">
        <v>5</v>
      </c>
      <c r="N30" s="69">
        <v>5</v>
      </c>
      <c r="O30" s="70"/>
      <c r="P30" s="70"/>
      <c r="Q30" s="70"/>
      <c r="R30" s="70"/>
      <c r="S30" s="70"/>
      <c r="T30" s="71">
        <f t="shared" si="0"/>
        <v>33</v>
      </c>
      <c r="U30" s="202"/>
      <c r="V30" s="113">
        <v>0.4173611111111111</v>
      </c>
      <c r="W30" s="39" t="s">
        <v>3</v>
      </c>
      <c r="X30" s="40"/>
      <c r="Y30" s="40"/>
      <c r="Z30" s="41"/>
      <c r="AA30" s="41"/>
      <c r="AB30" s="42"/>
      <c r="AC30" s="43" t="str">
        <f>TEXT((V31-V30+0.00000000000001),"[hh].mm.ss")</f>
        <v>03.32.00</v>
      </c>
    </row>
    <row r="31" spans="1:29" ht="18.75" thickBot="1">
      <c r="A31" s="137"/>
      <c r="B31" s="97"/>
      <c r="C31" s="98"/>
      <c r="D31" s="99"/>
      <c r="E31" s="66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/>
      <c r="L31" s="67"/>
      <c r="M31" s="67"/>
      <c r="N31" s="67"/>
      <c r="O31" s="67"/>
      <c r="P31" s="67"/>
      <c r="Q31" s="67"/>
      <c r="R31" s="67"/>
      <c r="S31" s="67"/>
      <c r="T31" s="68">
        <f t="shared" si="0"/>
        <v>0</v>
      </c>
      <c r="U31" s="203"/>
      <c r="V31" s="113">
        <v>0.5645833333333333</v>
      </c>
      <c r="W31" s="44" t="s">
        <v>12</v>
      </c>
      <c r="X31" s="45"/>
      <c r="Y31" s="45"/>
      <c r="Z31" s="46"/>
      <c r="AA31" s="47"/>
      <c r="AB31" s="48"/>
      <c r="AC31" s="49" t="str">
        <f>TEXT(IF($E29="","",(IF($E30="",T29/(15-(COUNTIF($E29:$S29,""))),(IF($E31="",(T29+T30)/(30-(COUNTIF($E29:$S29,"")+COUNTIF($E30:$S30,""))),(T29+T30+T31)/(45-(COUNTIF($E29:$S29,"")+COUNTIF($E30:$S30,"")+COUNTIF($E31:$S31,"")))))))),"0,00")</f>
        <v>2,62</v>
      </c>
    </row>
    <row r="32" ht="15" customHeight="1"/>
    <row r="33" ht="15" customHeight="1"/>
    <row r="34" ht="15.75" customHeight="1"/>
    <row r="35" ht="15.75" customHeight="1"/>
    <row r="36" ht="15" customHeight="1"/>
    <row r="37" ht="15" customHeight="1"/>
    <row r="38" ht="15.75" customHeight="1"/>
    <row r="39" ht="15.75" customHeight="1"/>
    <row r="40" spans="1:29" ht="15">
      <c r="A40" s="150"/>
      <c r="B40" s="95"/>
      <c r="C40" s="95"/>
      <c r="D40" s="11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2"/>
      <c r="U40" s="204"/>
      <c r="V40" s="153"/>
      <c r="W40" s="153"/>
      <c r="X40" s="153"/>
      <c r="Y40" s="153"/>
      <c r="Z40" s="153"/>
      <c r="AA40" s="153"/>
      <c r="AB40" s="153"/>
      <c r="AC40" s="153"/>
    </row>
    <row r="41" spans="1:29" ht="15">
      <c r="A41" s="150"/>
      <c r="B41" s="95"/>
      <c r="C41" s="95"/>
      <c r="D41" s="11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2"/>
      <c r="U41" s="204"/>
      <c r="V41" s="153"/>
      <c r="W41" s="153"/>
      <c r="X41" s="153"/>
      <c r="Y41" s="153"/>
      <c r="Z41" s="153"/>
      <c r="AA41" s="153"/>
      <c r="AB41" s="153"/>
      <c r="AC41" s="153"/>
    </row>
    <row r="42" spans="1:29" ht="15.75">
      <c r="A42" s="154"/>
      <c r="B42" s="95"/>
      <c r="C42" s="95"/>
      <c r="D42" s="11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2"/>
      <c r="U42" s="204"/>
      <c r="V42" s="155"/>
      <c r="W42" s="156"/>
      <c r="X42" s="153"/>
      <c r="Y42" s="153"/>
      <c r="Z42" s="157"/>
      <c r="AA42" s="157"/>
      <c r="AB42" s="158"/>
      <c r="AC42" s="159"/>
    </row>
    <row r="43" spans="1:29" ht="15.75">
      <c r="A43" s="154"/>
      <c r="B43" s="95"/>
      <c r="C43" s="95"/>
      <c r="D43" s="11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2"/>
      <c r="U43" s="204"/>
      <c r="V43" s="155"/>
      <c r="W43" s="156"/>
      <c r="X43" s="153"/>
      <c r="Y43" s="153"/>
      <c r="Z43" s="160"/>
      <c r="AA43" s="161"/>
      <c r="AB43" s="157"/>
      <c r="AC43" s="157"/>
    </row>
    <row r="44" spans="1:29" ht="15">
      <c r="A44" s="150"/>
      <c r="B44" s="95"/>
      <c r="C44" s="95"/>
      <c r="D44" s="11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2"/>
      <c r="U44" s="204"/>
      <c r="V44" s="153"/>
      <c r="W44" s="153"/>
      <c r="X44" s="153"/>
      <c r="Y44" s="153"/>
      <c r="Z44" s="153"/>
      <c r="AA44" s="153"/>
      <c r="AB44" s="153"/>
      <c r="AC44" s="153"/>
    </row>
    <row r="45" spans="1:29" ht="15">
      <c r="A45" s="150"/>
      <c r="B45" s="95"/>
      <c r="C45" s="95"/>
      <c r="D45" s="11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2"/>
      <c r="U45" s="204"/>
      <c r="V45" s="153"/>
      <c r="W45" s="153"/>
      <c r="X45" s="153"/>
      <c r="Y45" s="153"/>
      <c r="Z45" s="153"/>
      <c r="AA45" s="153"/>
      <c r="AB45" s="153"/>
      <c r="AC45" s="153"/>
    </row>
    <row r="46" spans="1:29" ht="15.75">
      <c r="A46" s="154"/>
      <c r="B46" s="95"/>
      <c r="C46" s="95"/>
      <c r="D46" s="11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2"/>
      <c r="U46" s="204"/>
      <c r="V46" s="155"/>
      <c r="W46" s="156"/>
      <c r="X46" s="153"/>
      <c r="Y46" s="153"/>
      <c r="Z46" s="157"/>
      <c r="AA46" s="157"/>
      <c r="AB46" s="158"/>
      <c r="AC46" s="159"/>
    </row>
    <row r="47" spans="1:29" ht="15.75">
      <c r="A47" s="154"/>
      <c r="B47" s="95"/>
      <c r="C47" s="95"/>
      <c r="D47" s="11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2"/>
      <c r="U47" s="204"/>
      <c r="V47" s="155"/>
      <c r="W47" s="156"/>
      <c r="X47" s="153"/>
      <c r="Y47" s="153"/>
      <c r="Z47" s="160"/>
      <c r="AA47" s="161"/>
      <c r="AB47" s="157"/>
      <c r="AC47" s="157"/>
    </row>
  </sheetData>
  <sheetProtection/>
  <mergeCells count="13">
    <mergeCell ref="A3:AB3"/>
    <mergeCell ref="A1:C1"/>
    <mergeCell ref="D1:S1"/>
    <mergeCell ref="A2:C2"/>
    <mergeCell ref="D2:S2"/>
    <mergeCell ref="U16:U19"/>
    <mergeCell ref="U28:U31"/>
    <mergeCell ref="U24:U27"/>
    <mergeCell ref="U8:U11"/>
    <mergeCell ref="U40:U43"/>
    <mergeCell ref="U44:U47"/>
    <mergeCell ref="U20:U23"/>
    <mergeCell ref="U12:U15"/>
  </mergeCells>
  <printOptions/>
  <pageMargins left="0.7480314960629921" right="0.7480314960629921" top="0.984251968503937" bottom="0.984251968503937" header="0.5118110236220472" footer="0.511811023622047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 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Tatiana Kaslikova</cp:lastModifiedBy>
  <cp:lastPrinted>2013-04-28T14:21:28Z</cp:lastPrinted>
  <dcterms:created xsi:type="dcterms:W3CDTF">2004-07-16T18:28:11Z</dcterms:created>
  <dcterms:modified xsi:type="dcterms:W3CDTF">2013-04-28T21:21:31Z</dcterms:modified>
  <cp:category/>
  <cp:version/>
  <cp:contentType/>
  <cp:contentStatus/>
</cp:coreProperties>
</file>