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8"/>
  </bookViews>
  <sheets>
    <sheet name="Žiak do 8" sheetId="1" r:id="rId1"/>
    <sheet name="Žiak 8+" sheetId="2" r:id="rId2"/>
    <sheet name="A" sheetId="3" r:id="rId3"/>
    <sheet name="B" sheetId="4" r:id="rId4"/>
    <sheet name="C" sheetId="5" r:id="rId5"/>
    <sheet name="Volná" sheetId="6" r:id="rId6"/>
    <sheet name="HOBBY" sheetId="7" r:id="rId7"/>
    <sheet name="CLASSIC" sheetId="8" r:id="rId8"/>
    <sheet name="Ženy" sheetId="9" r:id="rId9"/>
  </sheets>
  <definedNames/>
  <calcPr fullCalcOnLoad="1"/>
</workbook>
</file>

<file path=xl/sharedStrings.xml><?xml version="1.0" encoding="utf-8"?>
<sst xmlns="http://schemas.openxmlformats.org/spreadsheetml/2006/main" count="566" uniqueCount="144">
  <si>
    <t>A</t>
  </si>
  <si>
    <t>Št.č.</t>
  </si>
  <si>
    <t>Body</t>
  </si>
  <si>
    <t>Počty bodov</t>
  </si>
  <si>
    <t>Moto</t>
  </si>
  <si>
    <t>za kolo</t>
  </si>
  <si>
    <t>R</t>
  </si>
  <si>
    <t>Celkom</t>
  </si>
  <si>
    <t>5*</t>
  </si>
  <si>
    <t>Celkový čas</t>
  </si>
  <si>
    <t>Priemer bodov</t>
  </si>
  <si>
    <t>B</t>
  </si>
  <si>
    <t>C</t>
  </si>
  <si>
    <t>Krajina</t>
  </si>
  <si>
    <t>poradie</t>
  </si>
  <si>
    <t>Marcina Tomáš</t>
  </si>
  <si>
    <t>MK trial sport</t>
  </si>
  <si>
    <t>Trial klub Kamikadze</t>
  </si>
  <si>
    <t xml:space="preserve">Medzinárodné majstrovstvá SR </t>
  </si>
  <si>
    <t>Voľná</t>
  </si>
  <si>
    <t>HOBBY</t>
  </si>
  <si>
    <t>MENO</t>
  </si>
  <si>
    <t>Páter Stanislav</t>
  </si>
  <si>
    <t xml:space="preserve"> </t>
  </si>
  <si>
    <t>Žiak do 8</t>
  </si>
  <si>
    <t>Žiak 8+</t>
  </si>
  <si>
    <r>
      <t xml:space="preserve">VÝSLEDKOVÁ LISTINA  -  </t>
    </r>
    <r>
      <rPr>
        <b/>
        <sz val="18"/>
        <color indexed="10"/>
        <rFont val="Times New Roman"/>
        <family val="1"/>
      </rPr>
      <t>RESULTS</t>
    </r>
    <r>
      <rPr>
        <b/>
        <sz val="18"/>
        <rFont val="Times New Roman"/>
        <family val="1"/>
      </rPr>
      <t xml:space="preserve"> - Sobota/Saturday</t>
    </r>
  </si>
  <si>
    <t>CLASSIC</t>
  </si>
  <si>
    <t>ŽENY</t>
  </si>
  <si>
    <t>SVK</t>
  </si>
  <si>
    <t>Gurín Milan</t>
  </si>
  <si>
    <t>Gurín Ján</t>
  </si>
  <si>
    <t>Hulka Petr</t>
  </si>
  <si>
    <t>Gažo Jaroslav</t>
  </si>
  <si>
    <t>Pásztor Simon</t>
  </si>
  <si>
    <t>Beta 80</t>
  </si>
  <si>
    <t>Kothay Vladimír</t>
  </si>
  <si>
    <t>Beta 300</t>
  </si>
  <si>
    <t>Trial Nitra</t>
  </si>
  <si>
    <t>Gas Gas280</t>
  </si>
  <si>
    <t>Beta</t>
  </si>
  <si>
    <t>Mihalíček Daniel</t>
  </si>
  <si>
    <t>Trial BB</t>
  </si>
  <si>
    <t>TRS 125</t>
  </si>
  <si>
    <t>Ošlejšek Peter</t>
  </si>
  <si>
    <t>THC</t>
  </si>
  <si>
    <t>Beta 125</t>
  </si>
  <si>
    <t>Hudák Ján</t>
  </si>
  <si>
    <t>Mudrák Miroslav</t>
  </si>
  <si>
    <t>Hulka Václav</t>
  </si>
  <si>
    <t>GAS GAS 50</t>
  </si>
  <si>
    <t>Gurínová Zuzana</t>
  </si>
  <si>
    <t>PL</t>
  </si>
  <si>
    <t>Montesa 300</t>
  </si>
  <si>
    <t>GAS GAS 250</t>
  </si>
  <si>
    <t>GAS GAS 300</t>
  </si>
  <si>
    <t>Sherco 300</t>
  </si>
  <si>
    <t>GAS GAS 280</t>
  </si>
  <si>
    <t>Brestovský Ivan</t>
  </si>
  <si>
    <t xml:space="preserve">Kollár Adam </t>
  </si>
  <si>
    <t>Dvořák Vladislav</t>
  </si>
  <si>
    <t>Gurínová Lucia</t>
  </si>
  <si>
    <t>HU</t>
  </si>
  <si>
    <t>TRIAL  2020</t>
  </si>
  <si>
    <t>Musial Stanislav</t>
  </si>
  <si>
    <t>Hulková Tereza</t>
  </si>
  <si>
    <t>OSET</t>
  </si>
  <si>
    <t>Oset 16</t>
  </si>
  <si>
    <t>CZ</t>
  </si>
  <si>
    <t>Gurín Štefan</t>
  </si>
  <si>
    <t>Lovíšek Peter</t>
  </si>
  <si>
    <t>Jantoš Matúš</t>
  </si>
  <si>
    <t>Oset</t>
  </si>
  <si>
    <t>Jantoš Šimon</t>
  </si>
  <si>
    <t>Hulka Vítek</t>
  </si>
  <si>
    <t>Bruj Matyáš</t>
  </si>
  <si>
    <t>TRS 20</t>
  </si>
  <si>
    <t>Fantic 240</t>
  </si>
  <si>
    <t>Montesa 348</t>
  </si>
  <si>
    <t>Honda 125</t>
  </si>
  <si>
    <t>Martiš Antonín</t>
  </si>
  <si>
    <t>Yamaha 200</t>
  </si>
  <si>
    <t>Zollosi Zoltan</t>
  </si>
  <si>
    <t>Prokop Albín</t>
  </si>
  <si>
    <t>Repka Ján</t>
  </si>
  <si>
    <t>TRS 300</t>
  </si>
  <si>
    <t>Montesa 260</t>
  </si>
  <si>
    <t>Sherco 125</t>
  </si>
  <si>
    <t>Kollár Milan</t>
  </si>
  <si>
    <t>Bruj Václav</t>
  </si>
  <si>
    <t>Mikuš Daniel</t>
  </si>
  <si>
    <t>Mempór Marco</t>
  </si>
  <si>
    <t>AT</t>
  </si>
  <si>
    <t>Czizmazia Barnabáš</t>
  </si>
  <si>
    <t>Zbora - 29.08.2020</t>
  </si>
  <si>
    <t>Heřman Filip</t>
  </si>
  <si>
    <t>Vandas Max</t>
  </si>
  <si>
    <t>Sordyl Šimon</t>
  </si>
  <si>
    <t>Kowalski Rafal</t>
  </si>
  <si>
    <t>Odlas Samuel</t>
  </si>
  <si>
    <t>Trial Afrika Kilimandžáro</t>
  </si>
  <si>
    <t>Pecháčková Denisa</t>
  </si>
  <si>
    <t>Bruj Vojta</t>
  </si>
  <si>
    <t>Fúsik Jozef</t>
  </si>
  <si>
    <t>Gášek Marek</t>
  </si>
  <si>
    <t>Shupa</t>
  </si>
  <si>
    <t>Heřman Václav</t>
  </si>
  <si>
    <t>Chalama Martin</t>
  </si>
  <si>
    <t>Šmatlánek Jaroslav</t>
  </si>
  <si>
    <t>Biderman Bartosz</t>
  </si>
  <si>
    <t>Albert Tomáš</t>
  </si>
  <si>
    <t>Kuta Richard</t>
  </si>
  <si>
    <t>Pilát Karel</t>
  </si>
  <si>
    <t>Stebel Miroslav</t>
  </si>
  <si>
    <t>MOTYMO</t>
  </si>
  <si>
    <t>Havelka Vladimír</t>
  </si>
  <si>
    <t>Sýkora Milan</t>
  </si>
  <si>
    <t>Gurín Ľuboš</t>
  </si>
  <si>
    <t>Fantic</t>
  </si>
  <si>
    <t>Vorlíček Jan</t>
  </si>
  <si>
    <t>Hulka Pavel</t>
  </si>
  <si>
    <t>Ofúkaný Peter</t>
  </si>
  <si>
    <t>Ofúkaný Matúš</t>
  </si>
  <si>
    <t>Brečka Markus</t>
  </si>
  <si>
    <t>Trial team TY VOLE</t>
  </si>
  <si>
    <t>Šebek Roman</t>
  </si>
  <si>
    <t>Majtyka Sebastian</t>
  </si>
  <si>
    <t>Ondruš Branislav</t>
  </si>
  <si>
    <t>Beta 290</t>
  </si>
  <si>
    <t>Lehotský Martin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</si>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</sst>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dd/mm/yy"/>
    <numFmt numFmtId="197" formatCode="[$-F400]h:mm:ss\ AM/PM"/>
    <numFmt numFmtId="198" formatCode="0.000"/>
    <numFmt numFmtId="199" formatCode="0.0"/>
  </numFmts>
  <fonts count="65">
    <font>
      <sz val="10"/>
      <name val="Arial CE"/>
      <family val="0"/>
    </font>
    <font>
      <sz val="10"/>
      <name val="Times New Roman CE"/>
      <family val="0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36"/>
      <color indexed="9"/>
      <name val="Times New Roman"/>
      <family val="1"/>
    </font>
    <font>
      <b/>
      <sz val="24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36"/>
      <name val="Times New Roman"/>
      <family val="1"/>
    </font>
    <font>
      <sz val="36"/>
      <color indexed="8"/>
      <name val="Times New Roman"/>
      <family val="1"/>
    </font>
    <font>
      <sz val="36"/>
      <color indexed="40"/>
      <name val="Times New Roman"/>
      <family val="1"/>
    </font>
    <font>
      <sz val="36"/>
      <name val="Times New Roman"/>
      <family val="1"/>
    </font>
    <font>
      <sz val="16"/>
      <name val="PaletteD"/>
      <family val="0"/>
    </font>
    <font>
      <b/>
      <sz val="36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8" fillId="33" borderId="0" xfId="0" applyFont="1" applyFill="1" applyBorder="1" applyAlignment="1">
      <alignment horizontal="centerContinuous" vertical="center"/>
    </xf>
    <xf numFmtId="0" fontId="7" fillId="0" borderId="12" xfId="46" applyFont="1" applyBorder="1" applyAlignment="1">
      <alignment horizontal="centerContinuous"/>
      <protection/>
    </xf>
    <xf numFmtId="0" fontId="9" fillId="34" borderId="13" xfId="46" applyFont="1" applyFill="1" applyBorder="1" applyAlignment="1">
      <alignment horizontal="center"/>
      <protection/>
    </xf>
    <xf numFmtId="0" fontId="10" fillId="0" borderId="14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0" xfId="46" applyFont="1" applyBorder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11" fillId="0" borderId="0" xfId="46" applyFont="1" applyBorder="1" applyAlignment="1">
      <alignment horizontal="center"/>
      <protection/>
    </xf>
    <xf numFmtId="0" fontId="7" fillId="0" borderId="0" xfId="46" applyFont="1" applyBorder="1" applyAlignment="1">
      <alignment horizontal="center"/>
      <protection/>
    </xf>
    <xf numFmtId="0" fontId="7" fillId="0" borderId="15" xfId="46" applyFont="1" applyBorder="1" applyAlignment="1">
      <alignment horizontal="center"/>
      <protection/>
    </xf>
    <xf numFmtId="0" fontId="7" fillId="0" borderId="16" xfId="46" applyFont="1" applyBorder="1">
      <alignment/>
      <protection/>
    </xf>
    <xf numFmtId="0" fontId="12" fillId="0" borderId="11" xfId="46" applyFont="1" applyBorder="1" applyAlignment="1">
      <alignment horizontal="left"/>
      <protection/>
    </xf>
    <xf numFmtId="0" fontId="13" fillId="0" borderId="11" xfId="46" applyFont="1" applyBorder="1">
      <alignment/>
      <protection/>
    </xf>
    <xf numFmtId="0" fontId="13" fillId="0" borderId="11" xfId="46" applyFont="1" applyBorder="1" applyAlignment="1">
      <alignment horizontal="right"/>
      <protection/>
    </xf>
    <xf numFmtId="0" fontId="4" fillId="0" borderId="11" xfId="46" applyFont="1" applyBorder="1" applyAlignment="1">
      <alignment horizontal="right"/>
      <protection/>
    </xf>
    <xf numFmtId="0" fontId="7" fillId="0" borderId="11" xfId="46" applyFont="1" applyBorder="1">
      <alignment/>
      <protection/>
    </xf>
    <xf numFmtId="196" fontId="14" fillId="0" borderId="11" xfId="0" applyNumberFormat="1" applyFont="1" applyBorder="1" applyAlignment="1">
      <alignment horizontal="center"/>
    </xf>
    <xf numFmtId="196" fontId="13" fillId="0" borderId="11" xfId="46" applyNumberFormat="1" applyFont="1" applyBorder="1" applyAlignment="1">
      <alignment horizontal="center"/>
      <protection/>
    </xf>
    <xf numFmtId="0" fontId="11" fillId="0" borderId="11" xfId="46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0" fontId="7" fillId="0" borderId="17" xfId="46" applyFont="1" applyBorder="1" applyAlignment="1">
      <alignment horizontal="center"/>
      <protection/>
    </xf>
    <xf numFmtId="0" fontId="15" fillId="0" borderId="18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96" fontId="13" fillId="0" borderId="2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Continuous"/>
    </xf>
    <xf numFmtId="0" fontId="13" fillId="0" borderId="0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5" fillId="0" borderId="21" xfId="0" applyNumberFormat="1" applyFont="1" applyBorder="1" applyAlignment="1">
      <alignment horizontal="centerContinuous"/>
    </xf>
    <xf numFmtId="0" fontId="15" fillId="0" borderId="17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96" fontId="13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3" fillId="0" borderId="25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5" fillId="0" borderId="26" xfId="0" applyNumberFormat="1" applyFont="1" applyBorder="1" applyAlignment="1" applyProtection="1">
      <alignment horizontal="center"/>
      <protection locked="0"/>
    </xf>
    <xf numFmtId="0" fontId="15" fillId="0" borderId="27" xfId="0" applyNumberFormat="1" applyFont="1" applyBorder="1" applyAlignment="1" applyProtection="1">
      <alignment horizontal="center"/>
      <protection locked="0"/>
    </xf>
    <xf numFmtId="0" fontId="13" fillId="0" borderId="27" xfId="0" applyNumberFormat="1" applyFont="1" applyBorder="1" applyAlignment="1" applyProtection="1">
      <alignment horizontal="center"/>
      <protection/>
    </xf>
    <xf numFmtId="0" fontId="13" fillId="0" borderId="27" xfId="0" applyNumberFormat="1" applyFont="1" applyBorder="1" applyAlignment="1" applyProtection="1">
      <alignment horizontal="center"/>
      <protection locked="0"/>
    </xf>
    <xf numFmtId="0" fontId="13" fillId="0" borderId="28" xfId="0" applyNumberFormat="1" applyFont="1" applyBorder="1" applyAlignment="1">
      <alignment horizontal="center"/>
    </xf>
    <xf numFmtId="0" fontId="13" fillId="33" borderId="29" xfId="0" applyNumberFormat="1" applyFont="1" applyFill="1" applyBorder="1" applyAlignment="1">
      <alignment horizontal="center"/>
    </xf>
    <xf numFmtId="0" fontId="13" fillId="33" borderId="30" xfId="0" applyNumberFormat="1" applyFont="1" applyFill="1" applyBorder="1" applyAlignment="1">
      <alignment horizontal="center"/>
    </xf>
    <xf numFmtId="0" fontId="13" fillId="33" borderId="31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20" xfId="0" applyNumberFormat="1" applyFont="1" applyBorder="1" applyAlignment="1" applyProtection="1">
      <alignment horizontal="center"/>
      <protection locked="0"/>
    </xf>
    <xf numFmtId="0" fontId="13" fillId="0" borderId="20" xfId="0" applyNumberFormat="1" applyFont="1" applyBorder="1" applyAlignment="1" applyProtection="1">
      <alignment horizontal="center"/>
      <protection locked="0"/>
    </xf>
    <xf numFmtId="21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13" fillId="0" borderId="34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0" fontId="15" fillId="0" borderId="37" xfId="0" applyNumberFormat="1" applyFont="1" applyBorder="1" applyAlignment="1" applyProtection="1">
      <alignment horizontal="center"/>
      <protection locked="0"/>
    </xf>
    <xf numFmtId="0" fontId="13" fillId="0" borderId="37" xfId="0" applyNumberFormat="1" applyFont="1" applyBorder="1" applyAlignment="1" applyProtection="1">
      <alignment horizontal="center"/>
      <protection locked="0"/>
    </xf>
    <xf numFmtId="21" fontId="13" fillId="0" borderId="38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right"/>
    </xf>
    <xf numFmtId="46" fontId="13" fillId="0" borderId="39" xfId="0" applyNumberFormat="1" applyFont="1" applyBorder="1" applyAlignment="1" applyProtection="1">
      <alignment horizontal="right"/>
      <protection/>
    </xf>
    <xf numFmtId="0" fontId="15" fillId="0" borderId="22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40" xfId="0" applyNumberFormat="1" applyFont="1" applyBorder="1" applyAlignment="1" applyProtection="1">
      <alignment horizontal="center"/>
      <protection locked="0"/>
    </xf>
    <xf numFmtId="0" fontId="15" fillId="0" borderId="41" xfId="0" applyNumberFormat="1" applyFont="1" applyBorder="1" applyAlignment="1" applyProtection="1">
      <alignment horizontal="center"/>
      <protection locked="0"/>
    </xf>
    <xf numFmtId="21" fontId="13" fillId="0" borderId="42" xfId="0" applyNumberFormat="1" applyFont="1" applyBorder="1" applyAlignment="1">
      <alignment horizontal="center"/>
    </xf>
    <xf numFmtId="0" fontId="15" fillId="0" borderId="43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/>
    </xf>
    <xf numFmtId="0" fontId="13" fillId="0" borderId="44" xfId="0" applyNumberFormat="1" applyFont="1" applyBorder="1" applyAlignment="1">
      <alignment horizontal="right"/>
    </xf>
    <xf numFmtId="0" fontId="13" fillId="0" borderId="4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5" fillId="0" borderId="11" xfId="0" applyFont="1" applyBorder="1" applyAlignment="1">
      <alignment/>
    </xf>
    <xf numFmtId="0" fontId="13" fillId="35" borderId="2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5" fillId="0" borderId="46" xfId="0" applyNumberFormat="1" applyFont="1" applyBorder="1" applyAlignment="1" applyProtection="1">
      <alignment horizontal="center"/>
      <protection locked="0"/>
    </xf>
    <xf numFmtId="0" fontId="13" fillId="0" borderId="46" xfId="0" applyNumberFormat="1" applyFont="1" applyBorder="1" applyAlignment="1" applyProtection="1">
      <alignment horizontal="center"/>
      <protection/>
    </xf>
    <xf numFmtId="0" fontId="13" fillId="0" borderId="46" xfId="0" applyNumberFormat="1" applyFont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15" fillId="0" borderId="44" xfId="0" applyNumberFormat="1" applyFont="1" applyBorder="1" applyAlignment="1">
      <alignment/>
    </xf>
    <xf numFmtId="0" fontId="13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21" fontId="13" fillId="0" borderId="48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/>
    </xf>
    <xf numFmtId="0" fontId="13" fillId="0" borderId="10" xfId="0" applyNumberFormat="1" applyFont="1" applyBorder="1" applyAlignment="1" applyProtection="1">
      <alignment horizontal="center"/>
      <protection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5" fillId="0" borderId="49" xfId="0" applyNumberFormat="1" applyFont="1" applyBorder="1" applyAlignment="1" applyProtection="1">
      <alignment horizontal="center"/>
      <protection locked="0"/>
    </xf>
    <xf numFmtId="0" fontId="13" fillId="0" borderId="34" xfId="0" applyNumberFormat="1" applyFont="1" applyBorder="1" applyAlignment="1" applyProtection="1">
      <alignment horizontal="center"/>
      <protection/>
    </xf>
    <xf numFmtId="0" fontId="13" fillId="0" borderId="30" xfId="0" applyNumberFormat="1" applyFont="1" applyBorder="1" applyAlignment="1" applyProtection="1">
      <alignment horizontal="center"/>
      <protection/>
    </xf>
    <xf numFmtId="0" fontId="7" fillId="0" borderId="38" xfId="0" applyFont="1" applyBorder="1" applyAlignment="1">
      <alignment horizontal="center"/>
    </xf>
    <xf numFmtId="0" fontId="9" fillId="36" borderId="13" xfId="46" applyFont="1" applyFill="1" applyBorder="1" applyAlignment="1">
      <alignment horizontal="center"/>
      <protection/>
    </xf>
    <xf numFmtId="0" fontId="9" fillId="37" borderId="13" xfId="46" applyFont="1" applyFill="1" applyBorder="1" applyAlignment="1">
      <alignment horizontal="center"/>
      <protection/>
    </xf>
    <xf numFmtId="0" fontId="13" fillId="37" borderId="20" xfId="0" applyFont="1" applyFill="1" applyBorder="1" applyAlignment="1">
      <alignment horizontal="left"/>
    </xf>
    <xf numFmtId="21" fontId="15" fillId="0" borderId="38" xfId="0" applyNumberFormat="1" applyFont="1" applyBorder="1" applyAlignment="1">
      <alignment horizontal="center"/>
    </xf>
    <xf numFmtId="0" fontId="9" fillId="37" borderId="50" xfId="0" applyFont="1" applyFill="1" applyBorder="1" applyAlignment="1">
      <alignment horizontal="centerContinuous" vertical="center"/>
    </xf>
    <xf numFmtId="0" fontId="9" fillId="36" borderId="50" xfId="0" applyFont="1" applyFill="1" applyBorder="1" applyAlignment="1">
      <alignment horizontal="centerContinuous" vertical="center"/>
    </xf>
    <xf numFmtId="0" fontId="9" fillId="34" borderId="50" xfId="0" applyFont="1" applyFill="1" applyBorder="1" applyAlignment="1">
      <alignment horizontal="centerContinuous" vertical="center"/>
    </xf>
    <xf numFmtId="21" fontId="13" fillId="0" borderId="37" xfId="0" applyNumberFormat="1" applyFont="1" applyBorder="1" applyAlignment="1">
      <alignment horizontal="center"/>
    </xf>
    <xf numFmtId="21" fontId="13" fillId="0" borderId="41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3" fillId="0" borderId="18" xfId="0" applyFont="1" applyBorder="1" applyAlignment="1">
      <alignment horizontal="center"/>
    </xf>
    <xf numFmtId="0" fontId="13" fillId="38" borderId="20" xfId="0" applyFont="1" applyFill="1" applyBorder="1" applyAlignment="1">
      <alignment horizontal="left"/>
    </xf>
    <xf numFmtId="0" fontId="13" fillId="0" borderId="48" xfId="0" applyNumberFormat="1" applyFont="1" applyBorder="1" applyAlignment="1" applyProtection="1">
      <alignment horizontal="center"/>
      <protection/>
    </xf>
    <xf numFmtId="0" fontId="13" fillId="39" borderId="25" xfId="0" applyFont="1" applyFill="1" applyBorder="1" applyAlignment="1">
      <alignment horizontal="right"/>
    </xf>
    <xf numFmtId="20" fontId="13" fillId="0" borderId="38" xfId="0" applyNumberFormat="1" applyFont="1" applyBorder="1" applyAlignment="1">
      <alignment horizontal="center"/>
    </xf>
    <xf numFmtId="0" fontId="13" fillId="36" borderId="20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15" fillId="0" borderId="16" xfId="0" applyNumberFormat="1" applyFont="1" applyBorder="1" applyAlignment="1" applyProtection="1">
      <alignment horizontal="center"/>
      <protection locked="0"/>
    </xf>
    <xf numFmtId="0" fontId="15" fillId="0" borderId="22" xfId="0" applyNumberFormat="1" applyFont="1" applyBorder="1" applyAlignment="1" applyProtection="1">
      <alignment horizontal="center"/>
      <protection locked="0"/>
    </xf>
    <xf numFmtId="21" fontId="13" fillId="0" borderId="22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/>
    </xf>
    <xf numFmtId="1" fontId="13" fillId="38" borderId="20" xfId="0" applyNumberFormat="1" applyFont="1" applyFill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62" fillId="33" borderId="20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22" xfId="0" applyFont="1" applyFill="1" applyBorder="1" applyAlignment="1">
      <alignment horizontal="left"/>
    </xf>
    <xf numFmtId="0" fontId="63" fillId="0" borderId="11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16" fillId="36" borderId="10" xfId="0" applyFont="1" applyFill="1" applyBorder="1" applyAlignment="1">
      <alignment horizontal="left"/>
    </xf>
    <xf numFmtId="0" fontId="63" fillId="0" borderId="27" xfId="0" applyNumberFormat="1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 horizontal="center"/>
    </xf>
    <xf numFmtId="0" fontId="15" fillId="0" borderId="27" xfId="0" applyNumberFormat="1" applyFont="1" applyFill="1" applyBorder="1" applyAlignment="1" applyProtection="1">
      <alignment horizontal="center"/>
      <protection locked="0"/>
    </xf>
    <xf numFmtId="0" fontId="15" fillId="0" borderId="46" xfId="0" applyNumberFormat="1" applyFont="1" applyFill="1" applyBorder="1" applyAlignment="1" applyProtection="1">
      <alignment horizontal="center"/>
      <protection locked="0"/>
    </xf>
    <xf numFmtId="0" fontId="2" fillId="0" borderId="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13" fillId="0" borderId="27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6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36" xfId="0" applyNumberFormat="1" applyFont="1" applyFill="1" applyBorder="1" applyAlignment="1" applyProtection="1">
      <alignment horizontal="center"/>
      <protection locked="0"/>
    </xf>
    <xf numFmtId="0" fontId="15" fillId="0" borderId="37" xfId="0" applyNumberFormat="1" applyFont="1" applyFill="1" applyBorder="1" applyAlignment="1" applyProtection="1">
      <alignment horizontal="center"/>
      <protection locked="0"/>
    </xf>
    <xf numFmtId="0" fontId="15" fillId="0" borderId="40" xfId="0" applyNumberFormat="1" applyFont="1" applyFill="1" applyBorder="1" applyAlignment="1" applyProtection="1">
      <alignment horizontal="center"/>
      <protection locked="0"/>
    </xf>
    <xf numFmtId="0" fontId="15" fillId="0" borderId="41" xfId="0" applyNumberFormat="1" applyFont="1" applyFill="1" applyBorder="1" applyAlignment="1" applyProtection="1">
      <alignment horizontal="center"/>
      <protection locked="0"/>
    </xf>
    <xf numFmtId="0" fontId="13" fillId="0" borderId="52" xfId="0" applyNumberFormat="1" applyFont="1" applyBorder="1" applyAlignment="1" applyProtection="1">
      <alignment horizontal="center"/>
      <protection/>
    </xf>
    <xf numFmtId="0" fontId="15" fillId="0" borderId="34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>
      <alignment horizontal="center"/>
    </xf>
    <xf numFmtId="0" fontId="15" fillId="0" borderId="10" xfId="0" applyNumberFormat="1" applyFont="1" applyFill="1" applyBorder="1" applyAlignment="1" applyProtection="1">
      <alignment horizontal="center"/>
      <protection locked="0"/>
    </xf>
    <xf numFmtId="0" fontId="13" fillId="0" borderId="33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53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>
      <alignment/>
    </xf>
    <xf numFmtId="0" fontId="13" fillId="0" borderId="55" xfId="0" applyNumberFormat="1" applyFont="1" applyBorder="1" applyAlignment="1" applyProtection="1">
      <alignment horizontal="center"/>
      <protection locked="0"/>
    </xf>
    <xf numFmtId="0" fontId="7" fillId="0" borderId="56" xfId="0" applyFont="1" applyBorder="1" applyAlignment="1">
      <alignment/>
    </xf>
    <xf numFmtId="21" fontId="13" fillId="0" borderId="10" xfId="0" applyNumberFormat="1" applyFont="1" applyBorder="1" applyAlignment="1">
      <alignment horizontal="center"/>
    </xf>
    <xf numFmtId="0" fontId="15" fillId="0" borderId="53" xfId="0" applyNumberFormat="1" applyFont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3" fillId="33" borderId="20" xfId="0" applyFont="1" applyFill="1" applyBorder="1" applyAlignment="1">
      <alignment horizontal="left"/>
    </xf>
    <xf numFmtId="0" fontId="7" fillId="0" borderId="34" xfId="0" applyFont="1" applyBorder="1" applyAlignment="1">
      <alignment/>
    </xf>
    <xf numFmtId="0" fontId="15" fillId="0" borderId="48" xfId="0" applyNumberFormat="1" applyFont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64" fillId="38" borderId="57" xfId="0" applyFont="1" applyFill="1" applyBorder="1" applyAlignment="1">
      <alignment horizontal="center" vertical="center"/>
    </xf>
    <xf numFmtId="0" fontId="64" fillId="38" borderId="5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38" borderId="60" xfId="0" applyFont="1" applyFill="1" applyBorder="1" applyAlignment="1">
      <alignment horizontal="center" vertical="center" textRotation="90" wrapText="1"/>
    </xf>
    <xf numFmtId="0" fontId="6" fillId="38" borderId="50" xfId="0" applyFont="1" applyFill="1" applyBorder="1" applyAlignment="1">
      <alignment horizontal="center" vertical="center" textRotation="90" wrapText="1"/>
    </xf>
    <xf numFmtId="0" fontId="6" fillId="38" borderId="61" xfId="0" applyFont="1" applyFill="1" applyBorder="1" applyAlignment="1">
      <alignment horizontal="center" vertical="center" textRotation="90" wrapText="1"/>
    </xf>
    <xf numFmtId="0" fontId="2" fillId="0" borderId="25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2" fillId="0" borderId="11" xfId="46" applyFont="1" applyBorder="1" applyAlignment="1">
      <alignment horizontal="center"/>
      <protection/>
    </xf>
    <xf numFmtId="0" fontId="19" fillId="38" borderId="57" xfId="0" applyFont="1" applyFill="1" applyBorder="1" applyAlignment="1">
      <alignment horizontal="center" vertical="center"/>
    </xf>
    <xf numFmtId="0" fontId="19" fillId="38" borderId="58" xfId="0" applyFont="1" applyFill="1" applyBorder="1" applyAlignment="1">
      <alignment horizontal="center" vertical="center"/>
    </xf>
    <xf numFmtId="0" fontId="17" fillId="38" borderId="57" xfId="0" applyFont="1" applyFill="1" applyBorder="1" applyAlignment="1">
      <alignment horizontal="center" vertical="center"/>
    </xf>
    <xf numFmtId="0" fontId="20" fillId="38" borderId="57" xfId="0" applyFont="1" applyFill="1" applyBorder="1" applyAlignment="1">
      <alignment horizontal="center" vertical="center"/>
    </xf>
    <xf numFmtId="0" fontId="20" fillId="38" borderId="58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7" fillId="36" borderId="57" xfId="0" applyFont="1" applyFill="1" applyBorder="1" applyAlignment="1">
      <alignment horizontal="center" vertical="center"/>
    </xf>
    <xf numFmtId="0" fontId="18" fillId="36" borderId="57" xfId="0" applyFont="1" applyFill="1" applyBorder="1" applyAlignment="1">
      <alignment horizontal="center" vertical="center"/>
    </xf>
    <xf numFmtId="0" fontId="18" fillId="36" borderId="58" xfId="0" applyFont="1" applyFill="1" applyBorder="1" applyAlignment="1">
      <alignment horizontal="center" vertical="center"/>
    </xf>
    <xf numFmtId="0" fontId="17" fillId="37" borderId="57" xfId="0" applyFont="1" applyFill="1" applyBorder="1" applyAlignment="1">
      <alignment horizontal="center" vertical="center"/>
    </xf>
    <xf numFmtId="0" fontId="18" fillId="37" borderId="57" xfId="0" applyFont="1" applyFill="1" applyBorder="1" applyAlignment="1">
      <alignment horizontal="center" vertical="center"/>
    </xf>
    <xf numFmtId="0" fontId="18" fillId="37" borderId="58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13" fillId="0" borderId="62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0" fontId="6" fillId="39" borderId="60" xfId="0" applyFont="1" applyFill="1" applyBorder="1" applyAlignment="1">
      <alignment horizontal="center" vertical="center" textRotation="90" wrapText="1"/>
    </xf>
    <xf numFmtId="0" fontId="6" fillId="39" borderId="50" xfId="0" applyFont="1" applyFill="1" applyBorder="1" applyAlignment="1">
      <alignment horizontal="center" vertical="center" textRotation="90" wrapText="1"/>
    </xf>
    <xf numFmtId="0" fontId="6" fillId="39" borderId="61" xfId="0" applyFont="1" applyFill="1" applyBorder="1" applyAlignment="1">
      <alignment horizontal="center" vertical="center" textRotation="90" wrapText="1"/>
    </xf>
    <xf numFmtId="0" fontId="17" fillId="38" borderId="58" xfId="0" applyFont="1" applyFill="1" applyBorder="1" applyAlignment="1">
      <alignment horizontal="center" vertical="center"/>
    </xf>
    <xf numFmtId="0" fontId="22" fillId="38" borderId="57" xfId="0" applyFont="1" applyFill="1" applyBorder="1" applyAlignment="1">
      <alignment horizontal="center" vertical="center"/>
    </xf>
    <xf numFmtId="0" fontId="22" fillId="38" borderId="58" xfId="0" applyFont="1" applyFill="1" applyBorder="1" applyAlignment="1">
      <alignment horizontal="center" vertical="center"/>
    </xf>
    <xf numFmtId="0" fontId="2" fillId="0" borderId="19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2</xdr:col>
      <xdr:colOff>323850</xdr:colOff>
      <xdr:row>1</xdr:row>
      <xdr:rowOff>485775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2</xdr:col>
      <xdr:colOff>371475</xdr:colOff>
      <xdr:row>1</xdr:row>
      <xdr:rowOff>476250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85725</xdr:rowOff>
    </xdr:from>
    <xdr:to>
      <xdr:col>2</xdr:col>
      <xdr:colOff>333375</xdr:colOff>
      <xdr:row>1</xdr:row>
      <xdr:rowOff>447675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1457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2</xdr:col>
      <xdr:colOff>333375</xdr:colOff>
      <xdr:row>1</xdr:row>
      <xdr:rowOff>447675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2</xdr:col>
      <xdr:colOff>409575</xdr:colOff>
      <xdr:row>2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609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28575</xdr:rowOff>
    </xdr:from>
    <xdr:to>
      <xdr:col>2</xdr:col>
      <xdr:colOff>542925</xdr:colOff>
      <xdr:row>2</xdr:row>
      <xdr:rowOff>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314325</xdr:colOff>
      <xdr:row>2</xdr:row>
      <xdr:rowOff>200025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619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2</xdr:col>
      <xdr:colOff>228600</xdr:colOff>
      <xdr:row>2</xdr:row>
      <xdr:rowOff>85725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85725</xdr:rowOff>
    </xdr:from>
    <xdr:to>
      <xdr:col>2</xdr:col>
      <xdr:colOff>228600</xdr:colOff>
      <xdr:row>1</xdr:row>
      <xdr:rowOff>447675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55"/>
  <sheetViews>
    <sheetView zoomScale="50" zoomScaleNormal="50" zoomScalePageLayoutView="0" workbookViewId="0" topLeftCell="A1">
      <selection activeCell="D4" sqref="D4:L5"/>
    </sheetView>
  </sheetViews>
  <sheetFormatPr defaultColWidth="9.00390625" defaultRowHeight="12.75"/>
  <cols>
    <col min="1" max="1" width="8.50390625" style="0" customWidth="1"/>
    <col min="2" max="2" width="8.125" style="0" customWidth="1"/>
    <col min="3" max="3" width="7.625" style="0" customWidth="1"/>
    <col min="4" max="4" width="8.00390625" style="0" customWidth="1"/>
    <col min="5" max="11" width="3.375" style="0" customWidth="1"/>
    <col min="12" max="12" width="6.375" style="0" customWidth="1"/>
    <col min="13" max="13" width="5.375" style="0" customWidth="1"/>
    <col min="14" max="14" width="9.375" style="0" customWidth="1"/>
    <col min="15" max="20" width="3.375" style="0" customWidth="1"/>
    <col min="21" max="21" width="9.375" style="0" customWidth="1"/>
  </cols>
  <sheetData>
    <row r="1" spans="1:21" ht="35.2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189" t="s">
        <v>17</v>
      </c>
      <c r="P1" s="190"/>
      <c r="Q1" s="190"/>
      <c r="R1" s="190"/>
      <c r="S1" s="190"/>
      <c r="T1" s="190"/>
      <c r="U1" s="191"/>
    </row>
    <row r="2" spans="1:21" ht="63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4"/>
      <c r="P2" s="4"/>
      <c r="Q2" s="4"/>
      <c r="R2" s="4"/>
      <c r="S2" s="4"/>
      <c r="T2" s="5"/>
      <c r="U2" s="195" t="s">
        <v>24</v>
      </c>
    </row>
    <row r="3" spans="1:21" ht="30" customHeigh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6"/>
      <c r="P3" s="6"/>
      <c r="Q3" s="6"/>
      <c r="R3" s="6"/>
      <c r="S3" s="6"/>
      <c r="T3" s="6"/>
      <c r="U3" s="196"/>
    </row>
    <row r="4" spans="1:21" ht="15" customHeight="1">
      <c r="A4" s="8">
        <v>0</v>
      </c>
      <c r="B4" s="9"/>
      <c r="C4" s="10"/>
      <c r="D4" s="200" t="s">
        <v>94</v>
      </c>
      <c r="E4" s="200"/>
      <c r="F4" s="200"/>
      <c r="G4" s="200"/>
      <c r="H4" s="200"/>
      <c r="I4" s="200"/>
      <c r="J4" s="200"/>
      <c r="K4" s="200"/>
      <c r="L4" s="200"/>
      <c r="M4" s="10"/>
      <c r="N4" s="11"/>
      <c r="O4" s="10"/>
      <c r="P4" s="10"/>
      <c r="Q4" s="10"/>
      <c r="R4" s="10"/>
      <c r="S4" s="12"/>
      <c r="T4" s="13"/>
      <c r="U4" s="196"/>
    </row>
    <row r="5" spans="1:21" ht="15" customHeight="1" thickBot="1">
      <c r="A5" s="15"/>
      <c r="B5" s="16"/>
      <c r="C5" s="17"/>
      <c r="D5" s="201"/>
      <c r="E5" s="201"/>
      <c r="F5" s="201"/>
      <c r="G5" s="201"/>
      <c r="H5" s="201"/>
      <c r="I5" s="201"/>
      <c r="J5" s="201"/>
      <c r="K5" s="201"/>
      <c r="L5" s="201"/>
      <c r="M5" s="20"/>
      <c r="N5" s="21"/>
      <c r="O5" s="22"/>
      <c r="P5" s="22"/>
      <c r="Q5" s="22"/>
      <c r="R5" s="20"/>
      <c r="S5" s="23"/>
      <c r="T5" s="24"/>
      <c r="U5" s="197"/>
    </row>
    <row r="6" spans="1:21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30" t="s">
        <v>2</v>
      </c>
      <c r="M6" s="31"/>
      <c r="N6" s="32"/>
      <c r="O6" s="33" t="s">
        <v>3</v>
      </c>
      <c r="P6" s="34"/>
      <c r="Q6" s="34"/>
      <c r="R6" s="35"/>
      <c r="S6" s="35"/>
      <c r="T6" s="35"/>
      <c r="U6" s="36"/>
    </row>
    <row r="7" spans="1:21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9" t="s">
        <v>5</v>
      </c>
      <c r="M7" s="39" t="s">
        <v>6</v>
      </c>
      <c r="N7" s="40" t="s">
        <v>7</v>
      </c>
      <c r="O7" s="41">
        <v>0</v>
      </c>
      <c r="P7" s="42">
        <v>1</v>
      </c>
      <c r="Q7" s="42">
        <v>2</v>
      </c>
      <c r="R7" s="42">
        <v>3</v>
      </c>
      <c r="S7" s="42">
        <v>5</v>
      </c>
      <c r="T7" s="43" t="s">
        <v>8</v>
      </c>
      <c r="U7" s="44">
        <v>20</v>
      </c>
    </row>
    <row r="8" spans="1:21" ht="15" customHeight="1">
      <c r="A8" s="45"/>
      <c r="B8" s="171" t="s">
        <v>98</v>
      </c>
      <c r="C8" s="172"/>
      <c r="D8" s="2" t="s">
        <v>52</v>
      </c>
      <c r="E8" s="47">
        <v>0</v>
      </c>
      <c r="F8" s="48">
        <v>0</v>
      </c>
      <c r="G8" s="48">
        <v>0</v>
      </c>
      <c r="H8" s="48">
        <v>0</v>
      </c>
      <c r="I8" s="48">
        <v>3</v>
      </c>
      <c r="J8" s="48">
        <v>0</v>
      </c>
      <c r="K8" s="48">
        <v>0</v>
      </c>
      <c r="L8" s="103">
        <f>SUM(E8:K8)</f>
        <v>3</v>
      </c>
      <c r="M8" s="50"/>
      <c r="N8" s="51">
        <f>SUM(L8:L11)+IF(ISNUMBER(M8),M8,0)+IF(ISNUMBER(M10),M10,0)+IF(ISNUMBER(M11),M11,0)</f>
        <v>4</v>
      </c>
      <c r="O8" s="52">
        <f>COUNTIF($E8:$K8,0)+COUNTIF($E9:$K9,0)+COUNTIF($E10:$K10,0)+COUNTIF($E11:$K11,0)</f>
        <v>19</v>
      </c>
      <c r="P8" s="52">
        <f>COUNTIF($E8:$K8,1)+COUNTIF($E9:$K9,1)+COUNTIF($E10:$K10,1)+COUNTIF($E11:$K11,1)</f>
        <v>1</v>
      </c>
      <c r="Q8" s="52">
        <f>COUNTIF($E8:$K8,2)+COUNTIF($E9:$K9,2)+COUNTIF($E10:$K10,2)+COUNTIF($E11:$K11,2)</f>
        <v>0</v>
      </c>
      <c r="R8" s="52">
        <f>COUNTIF($E8:$K8,3)+COUNTIF($E9:$K9,3)+COUNTIF($E10:$K10,3)+COUNTIF($E11:$K11,3)</f>
        <v>1</v>
      </c>
      <c r="S8" s="52">
        <f>COUNTIF($E8:$K8,5)+COUNTIF($E9:$K9,5)+COUNTIF($E10:$K10,5)+COUNTIF($E11:$K11,5)</f>
        <v>0</v>
      </c>
      <c r="T8" s="53">
        <f>COUNTIF($E8:$K8,"5*")+COUNTIF($E9:$K9,"5*")+COUNTIF($E10:$K10,"5*")</f>
        <v>0</v>
      </c>
      <c r="U8" s="54">
        <f>COUNTIF($E8:$K8,20)+COUNTIF($E9:$K9,20)+COUNTIF($E10:$K10,20)</f>
        <v>0</v>
      </c>
    </row>
    <row r="9" spans="1:21" ht="15" customHeight="1" thickBot="1">
      <c r="A9" s="173" t="s">
        <v>133</v>
      </c>
      <c r="B9" s="117">
        <v>419</v>
      </c>
      <c r="C9" s="56"/>
      <c r="D9" s="57"/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02">
        <f>SUM(E9:K9)</f>
        <v>0</v>
      </c>
      <c r="M9" s="60"/>
      <c r="N9" s="61"/>
      <c r="O9" s="62"/>
      <c r="P9" s="62"/>
      <c r="Q9" s="62"/>
      <c r="R9" s="62"/>
      <c r="S9" s="62"/>
      <c r="T9" s="63"/>
      <c r="U9" s="64"/>
    </row>
    <row r="10" spans="1:21" ht="15" customHeight="1" thickBot="1">
      <c r="A10" s="202"/>
      <c r="B10" s="175"/>
      <c r="C10" s="176"/>
      <c r="D10" s="177"/>
      <c r="E10" s="65">
        <v>0</v>
      </c>
      <c r="F10" s="66">
        <v>1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90">
        <f>SUM(E10:K10)</f>
        <v>1</v>
      </c>
      <c r="M10" s="67"/>
      <c r="N10" s="68">
        <v>0.42083333333333334</v>
      </c>
      <c r="O10" s="69" t="s">
        <v>9</v>
      </c>
      <c r="P10" s="70"/>
      <c r="Q10" s="70"/>
      <c r="R10" s="71"/>
      <c r="S10" s="71"/>
      <c r="T10" s="72"/>
      <c r="U10" s="73" t="str">
        <f>TEXT((N11-N10+0.00000000000001),"[hh].mm.ss")</f>
        <v>01.09.00</v>
      </c>
    </row>
    <row r="11" spans="1:21" ht="15" customHeight="1" thickBot="1">
      <c r="A11" s="203"/>
      <c r="B11" s="74"/>
      <c r="C11" s="75"/>
      <c r="D11" s="76"/>
      <c r="E11" s="77"/>
      <c r="F11" s="78"/>
      <c r="G11" s="78"/>
      <c r="H11" s="78"/>
      <c r="I11" s="78"/>
      <c r="J11" s="78"/>
      <c r="K11" s="78"/>
      <c r="L11" s="96"/>
      <c r="M11" s="96"/>
      <c r="N11" s="97">
        <v>0.46875</v>
      </c>
      <c r="O11" s="94" t="s">
        <v>10</v>
      </c>
      <c r="P11" s="81"/>
      <c r="Q11" s="81"/>
      <c r="R11" s="82"/>
      <c r="S11" s="81"/>
      <c r="T11" s="83"/>
      <c r="U11" s="84" t="str">
        <f>TEXT(IF($E9="","",(IF($E10="",L9/(15-(COUNTIF($E9:$K9,""))),(IF($E11="",(L9+L10)/(30-(COUNTIF($E9:$K9,"")+COUNTIF($E10:$K10,""))),(L9+L10+L11)/(45-(COUNTIF($E9:$K9,"")+COUNTIF($E10:$K10,"")+COUNTIF($E11:$K11,"")))))))),"0,00")</f>
        <v>0,03</v>
      </c>
    </row>
    <row r="12" spans="1:21" ht="13.5">
      <c r="A12" s="45"/>
      <c r="B12" s="171" t="s">
        <v>69</v>
      </c>
      <c r="C12" s="172"/>
      <c r="D12" s="2" t="s">
        <v>29</v>
      </c>
      <c r="E12" s="47">
        <v>3</v>
      </c>
      <c r="F12" s="48">
        <v>2</v>
      </c>
      <c r="G12" s="48">
        <v>2</v>
      </c>
      <c r="H12" s="48">
        <v>1</v>
      </c>
      <c r="I12" s="48">
        <v>2</v>
      </c>
      <c r="J12" s="48">
        <v>3</v>
      </c>
      <c r="K12" s="48">
        <v>3</v>
      </c>
      <c r="L12" s="90">
        <f>SUM(E12:K12)</f>
        <v>16</v>
      </c>
      <c r="M12" s="91"/>
      <c r="N12" s="95">
        <f>SUM(L12:L15)+IF(ISNUMBER(M12),M12,0)+IF(ISNUMBER(M14),M14,0)+IF(ISNUMBER(M15),M15,0)</f>
        <v>51</v>
      </c>
      <c r="O12" s="52">
        <f>COUNTIF($E12:$K12,0)+COUNTIF($E13:$K13,0)+COUNTIF($E14:$K14,0)+COUNTIF($E15:$K15,0)</f>
        <v>0</v>
      </c>
      <c r="P12" s="52">
        <f>COUNTIF($E12:$K12,1)+COUNTIF($E13:$K13,1)+COUNTIF($E14:$K14,1)+COUNTIF($E15:$K15,1)</f>
        <v>3</v>
      </c>
      <c r="Q12" s="52">
        <f>COUNTIF($E12:$K12,2)+COUNTIF($E13:$K13,2)+COUNTIF($E14:$K14,2)+COUNTIF($E15:$K15,2)</f>
        <v>6</v>
      </c>
      <c r="R12" s="52">
        <f>COUNTIF($E12:$K12,3)+COUNTIF($E13:$K13,3)+COUNTIF($E14:$K14,3)+COUNTIF($E15:$K15,3)</f>
        <v>12</v>
      </c>
      <c r="S12" s="52">
        <f>COUNTIF($E12:$K12,5)+COUNTIF($E13:$K13,5)+COUNTIF($E14:$K14,5)+COUNTIF($E15:$K15,5)</f>
        <v>0</v>
      </c>
      <c r="T12" s="53">
        <f>COUNTIF($E12:$K12,"5*")+COUNTIF($E13:$K13,"5*")+COUNTIF($E14:$K14,"5*")</f>
        <v>0</v>
      </c>
      <c r="U12" s="54">
        <f>COUNTIF($E12:$K12,20)+COUNTIF($E13:$K13,20)+COUNTIF($E14:$K14,20)</f>
        <v>0</v>
      </c>
    </row>
    <row r="13" spans="1:21" ht="14.25" thickBot="1">
      <c r="A13" s="173" t="s">
        <v>137</v>
      </c>
      <c r="B13" s="117">
        <v>411</v>
      </c>
      <c r="C13" s="56"/>
      <c r="D13" s="57"/>
      <c r="E13" s="58">
        <v>3</v>
      </c>
      <c r="F13" s="59">
        <v>2</v>
      </c>
      <c r="G13" s="59">
        <v>3</v>
      </c>
      <c r="H13" s="59">
        <v>2</v>
      </c>
      <c r="I13" s="59">
        <v>3</v>
      </c>
      <c r="J13" s="59">
        <v>3</v>
      </c>
      <c r="K13" s="59">
        <v>3</v>
      </c>
      <c r="L13" s="90">
        <f>SUM(E13:K13)</f>
        <v>19</v>
      </c>
      <c r="M13" s="60"/>
      <c r="N13" s="61"/>
      <c r="O13" s="62"/>
      <c r="P13" s="62"/>
      <c r="Q13" s="62"/>
      <c r="R13" s="62"/>
      <c r="S13" s="62"/>
      <c r="T13" s="63"/>
      <c r="U13" s="64"/>
    </row>
    <row r="14" spans="1:21" ht="14.25" thickBot="1">
      <c r="A14" s="202"/>
      <c r="B14" s="175" t="s">
        <v>67</v>
      </c>
      <c r="C14" s="176"/>
      <c r="D14" s="177"/>
      <c r="E14" s="65">
        <v>3</v>
      </c>
      <c r="F14" s="66">
        <v>1</v>
      </c>
      <c r="G14" s="66">
        <v>2</v>
      </c>
      <c r="H14" s="66">
        <v>1</v>
      </c>
      <c r="I14" s="66">
        <v>3</v>
      </c>
      <c r="J14" s="66">
        <v>3</v>
      </c>
      <c r="K14" s="66">
        <v>3</v>
      </c>
      <c r="L14" s="90">
        <f>SUM(E14:K14)</f>
        <v>16</v>
      </c>
      <c r="M14" s="67"/>
      <c r="N14" s="68">
        <v>0.4166666666666667</v>
      </c>
      <c r="O14" s="69" t="s">
        <v>9</v>
      </c>
      <c r="P14" s="70"/>
      <c r="Q14" s="70"/>
      <c r="R14" s="71"/>
      <c r="S14" s="71"/>
      <c r="T14" s="72"/>
      <c r="U14" s="73" t="str">
        <f>TEXT((N15-N14+0.00000000000001),"[hh].mm.ss")</f>
        <v>02.57.00</v>
      </c>
    </row>
    <row r="15" spans="1:21" ht="14.25" thickBot="1">
      <c r="A15" s="203"/>
      <c r="B15" s="74" t="s">
        <v>17</v>
      </c>
      <c r="C15" s="75"/>
      <c r="D15" s="76"/>
      <c r="E15" s="77"/>
      <c r="F15" s="78"/>
      <c r="G15" s="78"/>
      <c r="H15" s="78"/>
      <c r="I15" s="78"/>
      <c r="J15" s="78"/>
      <c r="K15" s="78"/>
      <c r="L15" s="96"/>
      <c r="M15" s="96"/>
      <c r="N15" s="97">
        <v>0.5395833333333333</v>
      </c>
      <c r="O15" s="94" t="s">
        <v>10</v>
      </c>
      <c r="P15" s="81"/>
      <c r="Q15" s="81"/>
      <c r="R15" s="82"/>
      <c r="S15" s="81"/>
      <c r="T15" s="83"/>
      <c r="U15" s="84" t="str">
        <f>TEXT(IF($E13="","",(IF($E14="",L13/(15-(COUNTIF($E13:$K13,""))),(IF($E15="",(L13+L14)/(30-(COUNTIF($E13:$K13,"")+COUNTIF($E14:$K14,""))),(L13+L14+L15)/(45-(COUNTIF($E13:$K13,"")+COUNTIF($E14:$K14,"")+COUNTIF($E15:$K15,"")))))))),"0,00")</f>
        <v>1,17</v>
      </c>
    </row>
    <row r="16" spans="1:21" ht="13.5">
      <c r="A16" s="45"/>
      <c r="B16" s="171" t="s">
        <v>51</v>
      </c>
      <c r="C16" s="172"/>
      <c r="D16" s="2" t="s">
        <v>29</v>
      </c>
      <c r="E16" s="47">
        <v>3</v>
      </c>
      <c r="F16" s="48">
        <v>3</v>
      </c>
      <c r="G16" s="48">
        <v>3</v>
      </c>
      <c r="H16" s="48">
        <v>3</v>
      </c>
      <c r="I16" s="48">
        <v>3</v>
      </c>
      <c r="J16" s="48">
        <v>3</v>
      </c>
      <c r="K16" s="48">
        <v>3</v>
      </c>
      <c r="L16" s="90">
        <f>SUM(E16:K16)</f>
        <v>21</v>
      </c>
      <c r="M16" s="91"/>
      <c r="N16" s="95">
        <f>SUM(L16:L19)+IF(ISNUMBER(M16),M16,0)+IF(ISNUMBER(M18),M18,0)+IF(ISNUMBER(M19),M19,0)</f>
        <v>62</v>
      </c>
      <c r="O16" s="52">
        <f>COUNTIF($E16:$K16,0)+COUNTIF($E17:$K17,0)+COUNTIF($E18:$K18,0)+COUNTIF($E19:$K19,0)</f>
        <v>0</v>
      </c>
      <c r="P16" s="52">
        <f>COUNTIF($E16:$K16,1)+COUNTIF($E17:$K17,1)+COUNTIF($E18:$K18,1)+COUNTIF($E19:$K19,1)</f>
        <v>0</v>
      </c>
      <c r="Q16" s="52">
        <f>COUNTIF($E16:$K16,2)+COUNTIF($E17:$K17,2)+COUNTIF($E18:$K18,2)+COUNTIF($E19:$K19,2)</f>
        <v>1</v>
      </c>
      <c r="R16" s="52">
        <f>COUNTIF($E16:$K16,3)+COUNTIF($E17:$K17,3)+COUNTIF($E18:$K18,3)+COUNTIF($E19:$K19,3)</f>
        <v>20</v>
      </c>
      <c r="S16" s="52">
        <f>COUNTIF($E16:$K16,5)+COUNTIF($E17:$K17,5)+COUNTIF($E18:$K18,5)+COUNTIF($E19:$K19,5)</f>
        <v>0</v>
      </c>
      <c r="T16" s="53">
        <f>COUNTIF($E16:$K16,"5*")+COUNTIF($E17:$K17,"5*")+COUNTIF($E18:$K18,"5*")</f>
        <v>0</v>
      </c>
      <c r="U16" s="54">
        <f>COUNTIF($E16:$K16,20)+COUNTIF($E17:$K17,20)+COUNTIF($E18:$K18,20)</f>
        <v>0</v>
      </c>
    </row>
    <row r="17" spans="1:21" ht="14.25" customHeight="1" thickBot="1">
      <c r="A17" s="173" t="s">
        <v>141</v>
      </c>
      <c r="B17" s="117">
        <v>403</v>
      </c>
      <c r="C17" s="56"/>
      <c r="D17" s="57"/>
      <c r="E17" s="58">
        <v>3</v>
      </c>
      <c r="F17" s="59">
        <v>2</v>
      </c>
      <c r="G17" s="59">
        <v>3</v>
      </c>
      <c r="H17" s="59">
        <v>3</v>
      </c>
      <c r="I17" s="59">
        <v>3</v>
      </c>
      <c r="J17" s="59">
        <v>3</v>
      </c>
      <c r="K17" s="59">
        <v>3</v>
      </c>
      <c r="L17" s="90">
        <f>SUM(E17:K17)</f>
        <v>20</v>
      </c>
      <c r="M17" s="60"/>
      <c r="N17" s="61"/>
      <c r="O17" s="62"/>
      <c r="P17" s="62"/>
      <c r="Q17" s="62"/>
      <c r="R17" s="62"/>
      <c r="S17" s="62"/>
      <c r="T17" s="63"/>
      <c r="U17" s="64"/>
    </row>
    <row r="18" spans="1:21" ht="14.25" customHeight="1" thickBot="1">
      <c r="A18" s="173"/>
      <c r="B18" s="175" t="s">
        <v>67</v>
      </c>
      <c r="C18" s="176"/>
      <c r="D18" s="177"/>
      <c r="E18" s="65">
        <v>3</v>
      </c>
      <c r="F18" s="66">
        <v>3</v>
      </c>
      <c r="G18" s="66">
        <v>3</v>
      </c>
      <c r="H18" s="66">
        <v>3</v>
      </c>
      <c r="I18" s="66">
        <v>3</v>
      </c>
      <c r="J18" s="66">
        <v>3</v>
      </c>
      <c r="K18" s="66">
        <v>3</v>
      </c>
      <c r="L18" s="90">
        <f>SUM(E18:K18)</f>
        <v>21</v>
      </c>
      <c r="M18" s="67"/>
      <c r="N18" s="68">
        <v>0.4173611111111111</v>
      </c>
      <c r="O18" s="69" t="s">
        <v>9</v>
      </c>
      <c r="P18" s="70"/>
      <c r="Q18" s="70"/>
      <c r="R18" s="71"/>
      <c r="S18" s="71"/>
      <c r="T18" s="72"/>
      <c r="U18" s="73" t="str">
        <f>TEXT((N19-N18+0.00000000000001),"[hh].mm.ss")</f>
        <v>02.56.00</v>
      </c>
    </row>
    <row r="19" spans="1:21" ht="14.25" customHeight="1" thickBot="1">
      <c r="A19" s="174"/>
      <c r="B19" s="74" t="s">
        <v>17</v>
      </c>
      <c r="C19" s="75"/>
      <c r="D19" s="76"/>
      <c r="E19" s="77"/>
      <c r="F19" s="78"/>
      <c r="G19" s="78"/>
      <c r="H19" s="78"/>
      <c r="I19" s="78"/>
      <c r="J19" s="78"/>
      <c r="K19" s="78"/>
      <c r="L19" s="96"/>
      <c r="M19" s="96"/>
      <c r="N19" s="97">
        <v>0.5395833333333333</v>
      </c>
      <c r="O19" s="94" t="s">
        <v>10</v>
      </c>
      <c r="P19" s="81"/>
      <c r="Q19" s="81"/>
      <c r="R19" s="82"/>
      <c r="S19" s="81"/>
      <c r="T19" s="83"/>
      <c r="U19" s="84" t="str">
        <f>TEXT(IF($E17="","",(IF($E18="",L17/(15-(COUNTIF($E17:$K17,""))),(IF($E19="",(L17+L18)/(30-(COUNTIF($E17:$K17,"")+COUNTIF($E18:$K18,""))),(L17+L18+L19)/(45-(COUNTIF($E17:$K17,"")+COUNTIF($E18:$K18,"")+COUNTIF($E19:$K19,"")))))))),"0,00")</f>
        <v>1,37</v>
      </c>
    </row>
    <row r="20" spans="1:21" ht="13.5">
      <c r="A20" s="45"/>
      <c r="B20" s="171" t="s">
        <v>65</v>
      </c>
      <c r="C20" s="172"/>
      <c r="D20" s="2" t="s">
        <v>68</v>
      </c>
      <c r="E20" s="47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90">
        <f>SUM(E20:K20)</f>
        <v>0</v>
      </c>
      <c r="M20" s="91"/>
      <c r="N20" s="95">
        <f>SUM(L20:L23)+IF(ISNUMBER(M20),M20,0)+IF(ISNUMBER(M22),M22,0)+IF(ISNUMBER(M23),M23,0)</f>
        <v>0</v>
      </c>
      <c r="O20" s="52">
        <f>COUNTIF($E20:$K20,0)+COUNTIF($E21:$K21,0)+COUNTIF($E22:$K22,0)+COUNTIF($E23:$K23,0)</f>
        <v>21</v>
      </c>
      <c r="P20" s="52">
        <f>COUNTIF($E20:$K20,1)+COUNTIF($E21:$K21,1)+COUNTIF($E22:$K22,1)+COUNTIF($E23:$K23,1)</f>
        <v>0</v>
      </c>
      <c r="Q20" s="52">
        <f>COUNTIF($E20:$K20,2)+COUNTIF($E21:$K21,2)+COUNTIF($E22:$K22,2)+COUNTIF($E23:$K23,2)</f>
        <v>0</v>
      </c>
      <c r="R20" s="52">
        <f>COUNTIF($E20:$K20,3)+COUNTIF($E21:$K21,3)+COUNTIF($E22:$K22,3)+COUNTIF($E23:$K23,3)</f>
        <v>0</v>
      </c>
      <c r="S20" s="52">
        <f>COUNTIF($E20:$K20,5)+COUNTIF($E21:$K21,5)+COUNTIF($E22:$K22,5)+COUNTIF($E23:$K23,5)</f>
        <v>0</v>
      </c>
      <c r="T20" s="53">
        <f>COUNTIF($E20:$K20,"5*")+COUNTIF($E21:$K21,"5*")+COUNTIF($E22:$K22,"5*")</f>
        <v>0</v>
      </c>
      <c r="U20" s="54">
        <f>COUNTIF($E20:$K20,20)+COUNTIF($E21:$K21,20)+COUNTIF($E22:$K22,20)</f>
        <v>0</v>
      </c>
    </row>
    <row r="21" spans="1:21" ht="14.25" thickBot="1">
      <c r="A21" s="173" t="s">
        <v>131</v>
      </c>
      <c r="B21" s="117">
        <v>417</v>
      </c>
      <c r="C21" s="56"/>
      <c r="D21" s="57"/>
      <c r="E21" s="101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90">
        <f>SUM(E21:K21)</f>
        <v>0</v>
      </c>
      <c r="M21" s="60"/>
      <c r="N21" s="61"/>
      <c r="O21" s="62"/>
      <c r="P21" s="62"/>
      <c r="Q21" s="62"/>
      <c r="R21" s="62"/>
      <c r="S21" s="62"/>
      <c r="T21" s="63"/>
      <c r="U21" s="64"/>
    </row>
    <row r="22" spans="1:21" ht="14.25" thickBot="1">
      <c r="A22" s="173"/>
      <c r="B22" s="175" t="s">
        <v>50</v>
      </c>
      <c r="C22" s="176"/>
      <c r="D22" s="177"/>
      <c r="E22" s="65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90">
        <f>SUM(E22:K22)</f>
        <v>0</v>
      </c>
      <c r="M22" s="67"/>
      <c r="N22" s="68">
        <v>0.4215277777777778</v>
      </c>
      <c r="O22" s="69" t="s">
        <v>9</v>
      </c>
      <c r="P22" s="70"/>
      <c r="Q22" s="70"/>
      <c r="R22" s="71"/>
      <c r="S22" s="71"/>
      <c r="T22" s="72"/>
      <c r="U22" s="73" t="str">
        <f>TEXT((N23-N22+0.00000000000001),"[hh].mm.ss")</f>
        <v>01.34.00</v>
      </c>
    </row>
    <row r="23" spans="1:21" ht="21" customHeight="1" thickBot="1">
      <c r="A23" s="174"/>
      <c r="B23" s="74"/>
      <c r="C23" s="75"/>
      <c r="D23" s="76"/>
      <c r="E23" s="77"/>
      <c r="F23" s="78"/>
      <c r="G23" s="78"/>
      <c r="H23" s="78"/>
      <c r="I23" s="78"/>
      <c r="J23" s="78"/>
      <c r="K23" s="78"/>
      <c r="L23" s="96"/>
      <c r="M23" s="96"/>
      <c r="N23" s="97">
        <v>0.48680555555555555</v>
      </c>
      <c r="O23" s="94" t="s">
        <v>10</v>
      </c>
      <c r="P23" s="81"/>
      <c r="Q23" s="81"/>
      <c r="R23" s="82"/>
      <c r="S23" s="81"/>
      <c r="T23" s="83"/>
      <c r="U23" s="84" t="str">
        <f>TEXT(IF($E21="","",(IF($E22="",L21/(15-(COUNTIF($E21:$K21,""))),(IF($E23="",(L21+L22)/(30-(COUNTIF($E21:$K21,"")+COUNTIF($E22:$K22,""))),(L21+L22+L23)/(45-(COUNTIF($E21:$K21,"")+COUNTIF($E22:$K22,"")+COUNTIF($E23:$K23,"")))))))),"0,00")</f>
        <v>0,00</v>
      </c>
    </row>
    <row r="24" spans="1:21" ht="13.5">
      <c r="A24" s="45"/>
      <c r="B24" s="178" t="s">
        <v>64</v>
      </c>
      <c r="C24" s="179"/>
      <c r="D24" s="2" t="s">
        <v>52</v>
      </c>
      <c r="E24" s="47">
        <v>3</v>
      </c>
      <c r="F24" s="48">
        <v>3</v>
      </c>
      <c r="G24" s="48">
        <v>3</v>
      </c>
      <c r="H24" s="48">
        <v>3</v>
      </c>
      <c r="I24" s="48">
        <v>3</v>
      </c>
      <c r="J24" s="48">
        <v>3</v>
      </c>
      <c r="K24" s="48">
        <v>3</v>
      </c>
      <c r="L24" s="90">
        <f>SUM(E24:K24)</f>
        <v>21</v>
      </c>
      <c r="M24" s="91"/>
      <c r="N24" s="95">
        <f>SUM(L24:L27)+IF(ISNUMBER(M24),M24,0)+IF(ISNUMBER(M26),M26,0)+IF(ISNUMBER(M27),M27,0)</f>
        <v>60</v>
      </c>
      <c r="O24" s="52">
        <f>COUNTIF($E24:$K24,0)+COUNTIF($E25:$K25,0)+COUNTIF($E26:$K26,0)+COUNTIF($E27:$K27,0)</f>
        <v>2</v>
      </c>
      <c r="P24" s="52">
        <f>COUNTIF($E24:$K24,1)+COUNTIF($E25:$K25,1)+COUNTIF($E26:$K26,1)+COUNTIF($E27:$K27,1)</f>
        <v>2</v>
      </c>
      <c r="Q24" s="52">
        <f>COUNTIF($E24:$K24,2)+COUNTIF($E25:$K25,2)+COUNTIF($E26:$K26,2)+COUNTIF($E27:$K27,2)</f>
        <v>1</v>
      </c>
      <c r="R24" s="52">
        <f>COUNTIF($E24:$K24,3)+COUNTIF($E25:$K25,3)+COUNTIF($E26:$K26,3)+COUNTIF($E27:$K27,3)</f>
        <v>12</v>
      </c>
      <c r="S24" s="52">
        <f>COUNTIF($E24:$K24,5)+COUNTIF($E25:$K25,5)+COUNTIF($E26:$K26,5)+COUNTIF($E27:$K27,5)</f>
        <v>4</v>
      </c>
      <c r="T24" s="53">
        <f>COUNTIF($E24:$K24,"5*")+COUNTIF($E25:$K25,"5*")+COUNTIF($E26:$K26,"5*")</f>
        <v>0</v>
      </c>
      <c r="U24" s="54">
        <f>COUNTIF($E24:$K24,20)+COUNTIF($E25:$K25,20)+COUNTIF($E26:$K26,20)</f>
        <v>0</v>
      </c>
    </row>
    <row r="25" spans="1:21" ht="14.25" thickBot="1">
      <c r="A25" s="173" t="s">
        <v>140</v>
      </c>
      <c r="B25" s="117">
        <v>410</v>
      </c>
      <c r="C25" s="56"/>
      <c r="D25" s="57"/>
      <c r="E25" s="58">
        <v>3</v>
      </c>
      <c r="F25" s="59">
        <v>3</v>
      </c>
      <c r="G25" s="59">
        <v>5</v>
      </c>
      <c r="H25" s="59">
        <v>0</v>
      </c>
      <c r="I25" s="59">
        <v>1</v>
      </c>
      <c r="J25" s="59">
        <v>5</v>
      </c>
      <c r="K25" s="59">
        <v>3</v>
      </c>
      <c r="L25" s="90">
        <f>SUM(E25:K25)</f>
        <v>20</v>
      </c>
      <c r="M25" s="60"/>
      <c r="N25" s="61"/>
      <c r="O25" s="62"/>
      <c r="P25" s="62"/>
      <c r="Q25" s="62"/>
      <c r="R25" s="62"/>
      <c r="S25" s="62"/>
      <c r="T25" s="63"/>
      <c r="U25" s="64"/>
    </row>
    <row r="26" spans="1:21" ht="14.25" thickBot="1">
      <c r="A26" s="173"/>
      <c r="B26" s="175" t="s">
        <v>66</v>
      </c>
      <c r="C26" s="176"/>
      <c r="D26" s="177"/>
      <c r="E26" s="65">
        <v>3</v>
      </c>
      <c r="F26" s="66">
        <v>2</v>
      </c>
      <c r="G26" s="66">
        <v>0</v>
      </c>
      <c r="H26" s="66">
        <v>3</v>
      </c>
      <c r="I26" s="66">
        <v>1</v>
      </c>
      <c r="J26" s="66">
        <v>5</v>
      </c>
      <c r="K26" s="66">
        <v>5</v>
      </c>
      <c r="L26" s="90">
        <f>SUM(E26:K26)</f>
        <v>19</v>
      </c>
      <c r="M26" s="67"/>
      <c r="N26" s="120">
        <v>0.4236111111111111</v>
      </c>
      <c r="O26" s="69" t="s">
        <v>9</v>
      </c>
      <c r="P26" s="70"/>
      <c r="Q26" s="70"/>
      <c r="R26" s="71"/>
      <c r="S26" s="71"/>
      <c r="T26" s="72"/>
      <c r="U26" s="73" t="str">
        <f>TEXT((N27-N26+0.00000000000001),"[hh].mm.ss")</f>
        <v>01.25.00</v>
      </c>
    </row>
    <row r="27" spans="1:21" ht="14.25" thickBot="1">
      <c r="A27" s="174"/>
      <c r="B27" s="74"/>
      <c r="C27" s="75"/>
      <c r="D27" s="76"/>
      <c r="E27" s="77"/>
      <c r="F27" s="78"/>
      <c r="G27" s="78"/>
      <c r="H27" s="78"/>
      <c r="I27" s="78"/>
      <c r="J27" s="78"/>
      <c r="K27" s="78"/>
      <c r="L27" s="96"/>
      <c r="M27" s="96"/>
      <c r="N27" s="97">
        <v>0.4826388888888889</v>
      </c>
      <c r="O27" s="94" t="s">
        <v>10</v>
      </c>
      <c r="P27" s="81"/>
      <c r="Q27" s="81"/>
      <c r="R27" s="82"/>
      <c r="S27" s="81"/>
      <c r="T27" s="83"/>
      <c r="U27" s="84" t="str">
        <f>TEXT(IF($E25="","",(IF($E26="",L25/(15-(COUNTIF($E25:$K25,""))),(IF($E27="",(L25+L26)/(30-(COUNTIF($E25:$K25,"")+COUNTIF($E26:$K26,""))),(L25+L26+L27)/(45-(COUNTIF($E25:$K25,"")+COUNTIF($E26:$K26,"")+COUNTIF($E27:$K27,"")))))))),"0,00")</f>
        <v>1,30</v>
      </c>
    </row>
    <row r="28" spans="1:21" ht="13.5">
      <c r="A28" s="45"/>
      <c r="B28" s="171" t="s">
        <v>70</v>
      </c>
      <c r="C28" s="172"/>
      <c r="D28" s="2" t="s">
        <v>29</v>
      </c>
      <c r="E28" s="47">
        <v>3</v>
      </c>
      <c r="F28" s="48">
        <v>3</v>
      </c>
      <c r="G28" s="48">
        <v>3</v>
      </c>
      <c r="H28" s="48">
        <v>3</v>
      </c>
      <c r="I28" s="48">
        <v>3</v>
      </c>
      <c r="J28" s="48">
        <v>3</v>
      </c>
      <c r="K28" s="48">
        <v>2</v>
      </c>
      <c r="L28" s="90">
        <f>SUM(E28:K28)</f>
        <v>20</v>
      </c>
      <c r="M28" s="91"/>
      <c r="N28" s="95">
        <f>SUM(L28:L31)+IF(ISNUMBER(M28),M28,0)+IF(ISNUMBER(M30),M30,0)+IF(ISNUMBER(M31),M31,0)</f>
        <v>56</v>
      </c>
      <c r="O28" s="52">
        <f>COUNTIF($E28:$K28,0)+COUNTIF($E29:$K29,0)+COUNTIF($E30:$K30,0)+COUNTIF($E31:$K31,0)</f>
        <v>2</v>
      </c>
      <c r="P28" s="52">
        <f>COUNTIF($E28:$K28,1)+COUNTIF($E29:$K29,1)+COUNTIF($E30:$K30,1)+COUNTIF($E31:$K31,1)</f>
        <v>0</v>
      </c>
      <c r="Q28" s="52">
        <f>COUNTIF($E28:$K28,2)+COUNTIF($E29:$K29,2)+COUNTIF($E30:$K30,2)+COUNTIF($E31:$K31,2)</f>
        <v>3</v>
      </c>
      <c r="R28" s="52">
        <f>COUNTIF($E28:$K28,3)+COUNTIF($E29:$K29,3)+COUNTIF($E30:$K30,3)+COUNTIF($E31:$K31,3)</f>
        <v>15</v>
      </c>
      <c r="S28" s="52">
        <f>COUNTIF($E28:$K28,5)+COUNTIF($E29:$K29,5)+COUNTIF($E30:$K30,5)+COUNTIF($E31:$K31,5)</f>
        <v>1</v>
      </c>
      <c r="T28" s="53">
        <f>COUNTIF($E28:$K28,"5*")+COUNTIF($E29:$K29,"5*")+COUNTIF($E30:$K30,"5*")</f>
        <v>0</v>
      </c>
      <c r="U28" s="54">
        <f>COUNTIF($E28:$K28,20)+COUNTIF($E29:$K29,20)+COUNTIF($E30:$K30,20)</f>
        <v>0</v>
      </c>
    </row>
    <row r="29" spans="1:21" ht="14.25" thickBot="1">
      <c r="A29" s="173" t="s">
        <v>138</v>
      </c>
      <c r="B29" s="117">
        <v>412</v>
      </c>
      <c r="C29" s="56"/>
      <c r="D29" s="57"/>
      <c r="E29" s="58">
        <v>2</v>
      </c>
      <c r="F29" s="59">
        <v>3</v>
      </c>
      <c r="G29" s="59">
        <v>5</v>
      </c>
      <c r="H29" s="59">
        <v>3</v>
      </c>
      <c r="I29" s="59">
        <v>3</v>
      </c>
      <c r="J29" s="59">
        <v>3</v>
      </c>
      <c r="K29" s="59">
        <v>3</v>
      </c>
      <c r="L29" s="90">
        <f>SUM(E29:K29)</f>
        <v>22</v>
      </c>
      <c r="M29" s="60"/>
      <c r="N29" s="61"/>
      <c r="O29" s="62"/>
      <c r="P29" s="62"/>
      <c r="Q29" s="62"/>
      <c r="R29" s="62"/>
      <c r="S29" s="62"/>
      <c r="T29" s="63"/>
      <c r="U29" s="64"/>
    </row>
    <row r="30" spans="1:21" ht="14.25" thickBot="1">
      <c r="A30" s="173"/>
      <c r="B30" s="175" t="s">
        <v>67</v>
      </c>
      <c r="C30" s="176"/>
      <c r="D30" s="177"/>
      <c r="E30" s="65">
        <v>3</v>
      </c>
      <c r="F30" s="66">
        <v>3</v>
      </c>
      <c r="G30" s="66">
        <v>2</v>
      </c>
      <c r="H30" s="66">
        <v>0</v>
      </c>
      <c r="I30" s="66">
        <v>3</v>
      </c>
      <c r="J30" s="66">
        <v>3</v>
      </c>
      <c r="K30" s="66">
        <v>0</v>
      </c>
      <c r="L30" s="90">
        <f>SUM(E30:K30)</f>
        <v>14</v>
      </c>
      <c r="M30" s="67"/>
      <c r="N30" s="68">
        <v>0.41805555555555557</v>
      </c>
      <c r="O30" s="69" t="s">
        <v>9</v>
      </c>
      <c r="P30" s="70"/>
      <c r="Q30" s="70"/>
      <c r="R30" s="71"/>
      <c r="S30" s="71"/>
      <c r="T30" s="72"/>
      <c r="U30" s="73" t="str">
        <f>TEXT((N31-N30+0.00000000000001),"[hh].mm.ss")</f>
        <v>01.39.00</v>
      </c>
    </row>
    <row r="31" spans="1:21" ht="14.25" thickBot="1">
      <c r="A31" s="174"/>
      <c r="B31" s="74" t="s">
        <v>17</v>
      </c>
      <c r="C31" s="75"/>
      <c r="D31" s="76"/>
      <c r="E31" s="77"/>
      <c r="F31" s="78"/>
      <c r="G31" s="78"/>
      <c r="H31" s="78"/>
      <c r="I31" s="78"/>
      <c r="J31" s="78"/>
      <c r="K31" s="78"/>
      <c r="L31" s="96"/>
      <c r="M31" s="96"/>
      <c r="N31" s="97">
        <v>0.48680555555555555</v>
      </c>
      <c r="O31" s="94" t="s">
        <v>10</v>
      </c>
      <c r="P31" s="81"/>
      <c r="Q31" s="81"/>
      <c r="R31" s="82"/>
      <c r="S31" s="81"/>
      <c r="T31" s="83"/>
      <c r="U31" s="84" t="str">
        <f>TEXT(IF($E29="","",(IF($E30="",L29/(15-(COUNTIF($E29:$K29,""))),(IF($E31="",(L29+L30)/(30-(COUNTIF($E29:$K29,"")+COUNTIF($E30:$K30,""))),(L29+L30+L31)/(45-(COUNTIF($E29:$K29,"")+COUNTIF($E30:$K30,"")+COUNTIF($E31:$K31,"")))))))),"0,00")</f>
        <v>1,20</v>
      </c>
    </row>
    <row r="32" spans="1:21" ht="13.5">
      <c r="A32" s="45"/>
      <c r="B32" s="171" t="s">
        <v>71</v>
      </c>
      <c r="C32" s="172"/>
      <c r="D32" s="2" t="s">
        <v>29</v>
      </c>
      <c r="E32" s="47">
        <v>0</v>
      </c>
      <c r="F32" s="48">
        <v>3</v>
      </c>
      <c r="G32" s="48">
        <v>0</v>
      </c>
      <c r="H32" s="48">
        <v>0</v>
      </c>
      <c r="I32" s="48">
        <v>1</v>
      </c>
      <c r="J32" s="48">
        <v>0</v>
      </c>
      <c r="K32" s="48">
        <v>0</v>
      </c>
      <c r="L32" s="90">
        <f>SUM(E32:K32)</f>
        <v>4</v>
      </c>
      <c r="M32" s="91"/>
      <c r="N32" s="95">
        <f>SUM(L32:L35)+IF(ISNUMBER(M32),M32,0)+IF(ISNUMBER(M34),M34,0)+IF(ISNUMBER(M35),M35,0)</f>
        <v>17</v>
      </c>
      <c r="O32" s="52">
        <f>COUNTIF($E32:$K32,0)+COUNTIF($E33:$K33,0)+COUNTIF($E34:$K34,0)+COUNTIF($E35:$K35,0)</f>
        <v>14</v>
      </c>
      <c r="P32" s="52">
        <f>COUNTIF($E32:$K32,1)+COUNTIF($E33:$K33,1)+COUNTIF($E34:$K34,1)+COUNTIF($E35:$K35,1)</f>
        <v>3</v>
      </c>
      <c r="Q32" s="52">
        <f>COUNTIF($E32:$K32,2)+COUNTIF($E33:$K33,2)+COUNTIF($E34:$K34,2)+COUNTIF($E35:$K35,2)</f>
        <v>0</v>
      </c>
      <c r="R32" s="52">
        <f>COUNTIF($E32:$K32,3)+COUNTIF($E33:$K33,3)+COUNTIF($E34:$K34,3)+COUNTIF($E35:$K35,3)</f>
        <v>3</v>
      </c>
      <c r="S32" s="52">
        <f>COUNTIF($E32:$K32,5)+COUNTIF($E33:$K33,5)+COUNTIF($E34:$K34,5)+COUNTIF($E35:$K35,5)</f>
        <v>1</v>
      </c>
      <c r="T32" s="53">
        <f>COUNTIF($E32:$K32,"5*")+COUNTIF($E33:$K33,"5*")+COUNTIF($E34:$K34,"5*")</f>
        <v>0</v>
      </c>
      <c r="U32" s="54">
        <f>COUNTIF($E32:$K32,20)+COUNTIF($E33:$K33,20)+COUNTIF($E34:$K34,20)</f>
        <v>0</v>
      </c>
    </row>
    <row r="33" spans="1:21" ht="14.25" thickBot="1">
      <c r="A33" s="173" t="s">
        <v>136</v>
      </c>
      <c r="B33" s="117">
        <v>413</v>
      </c>
      <c r="C33" s="56"/>
      <c r="D33" s="57"/>
      <c r="E33" s="101">
        <v>3</v>
      </c>
      <c r="F33" s="89">
        <v>1</v>
      </c>
      <c r="G33" s="89">
        <v>0</v>
      </c>
      <c r="H33" s="89">
        <v>0</v>
      </c>
      <c r="I33" s="89">
        <v>0</v>
      </c>
      <c r="J33" s="89">
        <v>3</v>
      </c>
      <c r="K33" s="89">
        <v>0</v>
      </c>
      <c r="L33" s="90">
        <f>SUM(E33:K33)</f>
        <v>7</v>
      </c>
      <c r="M33" s="60"/>
      <c r="N33" s="61"/>
      <c r="O33" s="62"/>
      <c r="P33" s="62"/>
      <c r="Q33" s="62"/>
      <c r="R33" s="62"/>
      <c r="S33" s="62"/>
      <c r="T33" s="63"/>
      <c r="U33" s="64"/>
    </row>
    <row r="34" spans="1:21" ht="14.25" thickBot="1">
      <c r="A34" s="173"/>
      <c r="B34" s="175" t="s">
        <v>72</v>
      </c>
      <c r="C34" s="176"/>
      <c r="D34" s="177"/>
      <c r="E34" s="65">
        <v>1</v>
      </c>
      <c r="F34" s="66">
        <v>5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90">
        <f>SUM(E34:K34)</f>
        <v>6</v>
      </c>
      <c r="M34" s="67"/>
      <c r="N34" s="68">
        <v>0.41944444444444445</v>
      </c>
      <c r="O34" s="69" t="s">
        <v>9</v>
      </c>
      <c r="P34" s="70"/>
      <c r="Q34" s="70"/>
      <c r="R34" s="71"/>
      <c r="S34" s="71"/>
      <c r="T34" s="72"/>
      <c r="U34" s="73" t="str">
        <f>TEXT((N35-N34+0.00000000000001),"[hh].mm.ss")</f>
        <v>01.09.00</v>
      </c>
    </row>
    <row r="35" spans="1:21" ht="14.25" thickBot="1">
      <c r="A35" s="174"/>
      <c r="B35" s="74"/>
      <c r="C35" s="75"/>
      <c r="D35" s="76"/>
      <c r="E35" s="77"/>
      <c r="F35" s="78"/>
      <c r="G35" s="78"/>
      <c r="H35" s="78"/>
      <c r="I35" s="78"/>
      <c r="J35" s="78"/>
      <c r="K35" s="78"/>
      <c r="L35" s="96"/>
      <c r="M35" s="96"/>
      <c r="N35" s="97">
        <v>0.4673611111111111</v>
      </c>
      <c r="O35" s="94" t="s">
        <v>10</v>
      </c>
      <c r="P35" s="81"/>
      <c r="Q35" s="81"/>
      <c r="R35" s="82"/>
      <c r="S35" s="81"/>
      <c r="T35" s="83"/>
      <c r="U35" s="84" t="str">
        <f>TEXT(IF($E33="","",(IF($E34="",L33/(15-(COUNTIF($E33:$K33,""))),(IF($E35="",(L33+L34)/(30-(COUNTIF($E33:$K33,"")+COUNTIF($E34:$K34,""))),(L33+L34+L35)/(45-(COUNTIF($E33:$K33,"")+COUNTIF($E34:$K34,"")+COUNTIF($E35:$K35,"")))))))),"0,00")</f>
        <v>0,43</v>
      </c>
    </row>
    <row r="36" spans="1:21" ht="13.5">
      <c r="A36" s="45"/>
      <c r="B36" s="171" t="s">
        <v>73</v>
      </c>
      <c r="C36" s="172"/>
      <c r="D36" s="167" t="s">
        <v>29</v>
      </c>
      <c r="E36" s="47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90">
        <f>SUM(E36:K36)</f>
        <v>0</v>
      </c>
      <c r="M36" s="91"/>
      <c r="N36" s="95">
        <f>SUM(L36:L39)+IF(ISNUMBER(M36),M36,0)+IF(ISNUMBER(M38),M38,0)+IF(ISNUMBER(M39),M39,0)</f>
        <v>0</v>
      </c>
      <c r="O36" s="52">
        <f>COUNTIF($E36:$K36,0)+COUNTIF($E37:$K37,0)+COUNTIF($E38:$K38,0)+COUNTIF($E39:$K39,0)</f>
        <v>21</v>
      </c>
      <c r="P36" s="52">
        <f>COUNTIF($E36:$K36,1)+COUNTIF($E37:$K37,1)+COUNTIF($E38:$K38,1)+COUNTIF($E39:$K39,1)</f>
        <v>0</v>
      </c>
      <c r="Q36" s="52">
        <f>COUNTIF($E36:$K36,2)+COUNTIF($E37:$K37,2)+COUNTIF($E38:$K38,2)+COUNTIF($E39:$K39,2)</f>
        <v>0</v>
      </c>
      <c r="R36" s="52">
        <f>COUNTIF($E36:$K36,3)+COUNTIF($E37:$K37,3)+COUNTIF($E38:$K38,3)+COUNTIF($E39:$K39,3)</f>
        <v>0</v>
      </c>
      <c r="S36" s="52">
        <f>COUNTIF($E36:$K36,5)+COUNTIF($E37:$K37,5)+COUNTIF($E38:$K38,5)+COUNTIF($E39:$K39,5)</f>
        <v>0</v>
      </c>
      <c r="T36" s="53">
        <f>COUNTIF($E36:$K36,"5*")+COUNTIF($E37:$K37,"5*")+COUNTIF($E38:$K38,"5*")</f>
        <v>0</v>
      </c>
      <c r="U36" s="54">
        <f>COUNTIF($E36:$K36,20)+COUNTIF($E37:$K37,20)+COUNTIF($E38:$K38,20)</f>
        <v>0</v>
      </c>
    </row>
    <row r="37" spans="1:21" ht="14.25" thickBot="1">
      <c r="A37" s="173" t="s">
        <v>130</v>
      </c>
      <c r="B37" s="117">
        <v>414</v>
      </c>
      <c r="C37" s="56"/>
      <c r="D37" s="57"/>
      <c r="E37" s="58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90">
        <f>SUM(E37:K37)</f>
        <v>0</v>
      </c>
      <c r="M37" s="60"/>
      <c r="N37" s="61"/>
      <c r="O37" s="62"/>
      <c r="P37" s="62"/>
      <c r="Q37" s="62"/>
      <c r="R37" s="62"/>
      <c r="S37" s="62"/>
      <c r="T37" s="63"/>
      <c r="U37" s="64"/>
    </row>
    <row r="38" spans="1:21" ht="14.25" thickBot="1">
      <c r="A38" s="173"/>
      <c r="B38" s="175" t="s">
        <v>66</v>
      </c>
      <c r="C38" s="176"/>
      <c r="D38" s="177"/>
      <c r="E38" s="65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90">
        <f>SUM(E38:K38)</f>
        <v>0</v>
      </c>
      <c r="M38" s="67"/>
      <c r="N38" s="120">
        <v>0.4201388888888889</v>
      </c>
      <c r="O38" s="69" t="s">
        <v>9</v>
      </c>
      <c r="P38" s="70"/>
      <c r="Q38" s="70"/>
      <c r="R38" s="71"/>
      <c r="S38" s="71"/>
      <c r="T38" s="72"/>
      <c r="U38" s="73" t="str">
        <f>TEXT((N39-N38+0.00000000000001),"[hh].mm.ss")</f>
        <v>00.59.00</v>
      </c>
    </row>
    <row r="39" spans="1:21" ht="14.25" thickBot="1">
      <c r="A39" s="174"/>
      <c r="B39" s="74" t="s">
        <v>17</v>
      </c>
      <c r="C39" s="75"/>
      <c r="D39" s="76"/>
      <c r="E39" s="77"/>
      <c r="F39" s="78"/>
      <c r="G39" s="78"/>
      <c r="H39" s="78"/>
      <c r="I39" s="78"/>
      <c r="J39" s="78"/>
      <c r="K39" s="78"/>
      <c r="L39" s="96"/>
      <c r="M39" s="96"/>
      <c r="N39" s="97">
        <v>0.4611111111111111</v>
      </c>
      <c r="O39" s="94" t="s">
        <v>10</v>
      </c>
      <c r="P39" s="81"/>
      <c r="Q39" s="81"/>
      <c r="R39" s="82"/>
      <c r="S39" s="81"/>
      <c r="T39" s="83"/>
      <c r="U39" s="84" t="str">
        <f>TEXT(IF($E37="","",(IF($E38="",L37/(15-(COUNTIF($E37:$K37,""))),(IF($E39="",(L37+L38)/(30-(COUNTIF($E37:$K37,"")+COUNTIF($E38:$K38,""))),(L37+L38+L39)/(45-(COUNTIF($E37:$K37,"")+COUNTIF($E38:$K38,"")+COUNTIF($E39:$K39,"")))))))),"0,00")</f>
        <v>0,00</v>
      </c>
    </row>
    <row r="40" spans="1:21" ht="13.5">
      <c r="A40" s="45"/>
      <c r="B40" s="171" t="s">
        <v>74</v>
      </c>
      <c r="C40" s="172"/>
      <c r="D40" s="167" t="s">
        <v>68</v>
      </c>
      <c r="E40" s="47">
        <v>0</v>
      </c>
      <c r="F40" s="48">
        <v>0</v>
      </c>
      <c r="G40" s="48">
        <v>0</v>
      </c>
      <c r="H40" s="48">
        <v>0</v>
      </c>
      <c r="I40" s="48">
        <v>2</v>
      </c>
      <c r="J40" s="48">
        <v>1</v>
      </c>
      <c r="K40" s="48">
        <v>0</v>
      </c>
      <c r="L40" s="90">
        <f>SUM(E40:K40)</f>
        <v>3</v>
      </c>
      <c r="M40" s="91"/>
      <c r="N40" s="95">
        <f>SUM(L40:L43)+IF(ISNUMBER(M40),M40,0)+IF(ISNUMBER(M42),M42,0)+IF(ISNUMBER(M43),M43,0)</f>
        <v>8</v>
      </c>
      <c r="O40" s="52">
        <f>COUNTIF($E40:$K40,0)+COUNTIF($E41:$K41,0)+COUNTIF($E42:$K42,0)+COUNTIF($E43:$K43,0)</f>
        <v>16</v>
      </c>
      <c r="P40" s="52">
        <f>COUNTIF($E40:$K40,1)+COUNTIF($E41:$K41,1)+COUNTIF($E42:$K42,1)+COUNTIF($E43:$K43,1)</f>
        <v>3</v>
      </c>
      <c r="Q40" s="52">
        <f>COUNTIF($E40:$K40,2)+COUNTIF($E41:$K41,2)+COUNTIF($E42:$K42,2)+COUNTIF($E43:$K43,2)</f>
        <v>1</v>
      </c>
      <c r="R40" s="52">
        <f>COUNTIF($E40:$K40,3)+COUNTIF($E41:$K41,3)+COUNTIF($E42:$K42,3)+COUNTIF($E43:$K43,3)</f>
        <v>1</v>
      </c>
      <c r="S40" s="52">
        <f>COUNTIF($E40:$K40,5)+COUNTIF($E41:$K41,5)+COUNTIF($E42:$K42,5)+COUNTIF($E43:$K43,5)</f>
        <v>0</v>
      </c>
      <c r="T40" s="53">
        <f>COUNTIF($E40:$K40,"5*")+COUNTIF($E41:$K41,"5*")+COUNTIF($E42:$K42,"5*")</f>
        <v>0</v>
      </c>
      <c r="U40" s="54">
        <f>COUNTIF($E40:$K40,20)+COUNTIF($E41:$K41,20)+COUNTIF($E42:$K42,20)</f>
        <v>0</v>
      </c>
    </row>
    <row r="41" spans="1:21" ht="14.25" thickBot="1">
      <c r="A41" s="173" t="s">
        <v>135</v>
      </c>
      <c r="B41" s="117">
        <v>418</v>
      </c>
      <c r="C41" s="56"/>
      <c r="D41" s="57"/>
      <c r="E41" s="58">
        <v>0</v>
      </c>
      <c r="F41" s="59">
        <v>0</v>
      </c>
      <c r="G41" s="59">
        <v>0</v>
      </c>
      <c r="H41" s="59">
        <v>0</v>
      </c>
      <c r="I41" s="59">
        <v>1</v>
      </c>
      <c r="J41" s="59">
        <v>3</v>
      </c>
      <c r="K41" s="59">
        <v>0</v>
      </c>
      <c r="L41" s="90">
        <f>SUM(E41:K41)</f>
        <v>4</v>
      </c>
      <c r="M41" s="60"/>
      <c r="N41" s="61"/>
      <c r="O41" s="62"/>
      <c r="P41" s="62"/>
      <c r="Q41" s="62"/>
      <c r="R41" s="62"/>
      <c r="S41" s="62"/>
      <c r="T41" s="63"/>
      <c r="U41" s="64"/>
    </row>
    <row r="42" spans="1:21" ht="14.25" thickBot="1">
      <c r="A42" s="173"/>
      <c r="B42" s="175" t="s">
        <v>50</v>
      </c>
      <c r="C42" s="176"/>
      <c r="D42" s="177"/>
      <c r="E42" s="65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1</v>
      </c>
      <c r="L42" s="90">
        <f>SUM(E42:K42)</f>
        <v>1</v>
      </c>
      <c r="M42" s="67"/>
      <c r="N42" s="120">
        <v>0.4222222222222222</v>
      </c>
      <c r="O42" s="69" t="s">
        <v>9</v>
      </c>
      <c r="P42" s="70"/>
      <c r="Q42" s="70"/>
      <c r="R42" s="71"/>
      <c r="S42" s="71"/>
      <c r="T42" s="72"/>
      <c r="U42" s="73" t="str">
        <f>TEXT((N43-N42+0.00000000000001),"[hh].mm.ss")</f>
        <v>01.33.00</v>
      </c>
    </row>
    <row r="43" spans="1:21" ht="14.25" thickBot="1">
      <c r="A43" s="174"/>
      <c r="B43" s="74"/>
      <c r="C43" s="75"/>
      <c r="D43" s="76"/>
      <c r="E43" s="77"/>
      <c r="F43" s="78"/>
      <c r="G43" s="78"/>
      <c r="H43" s="78"/>
      <c r="I43" s="78"/>
      <c r="J43" s="78"/>
      <c r="K43" s="78"/>
      <c r="L43" s="96"/>
      <c r="M43" s="96"/>
      <c r="N43" s="97">
        <v>0.48680555555555555</v>
      </c>
      <c r="O43" s="94" t="s">
        <v>10</v>
      </c>
      <c r="P43" s="81"/>
      <c r="Q43" s="81"/>
      <c r="R43" s="82"/>
      <c r="S43" s="81"/>
      <c r="T43" s="83"/>
      <c r="U43" s="84" t="str">
        <f>TEXT(IF($E41="","",(IF($E42="",L41/(15-(COUNTIF($E41:$K41,""))),(IF($E43="",(L41+L42)/(30-(COUNTIF($E41:$K41,"")+COUNTIF($E42:$K42,""))),(L41+L42+L43)/(45-(COUNTIF($E41:$K41,"")+COUNTIF($E42:$K42,"")+COUNTIF($E43:$K43,"")))))))),"0,00")</f>
        <v>0,17</v>
      </c>
    </row>
    <row r="44" spans="1:21" ht="13.5">
      <c r="A44" s="45"/>
      <c r="B44" s="171" t="s">
        <v>122</v>
      </c>
      <c r="C44" s="172"/>
      <c r="D44" s="167" t="s">
        <v>29</v>
      </c>
      <c r="E44" s="47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</v>
      </c>
      <c r="L44" s="90">
        <f>SUM(E44:K44)</f>
        <v>1</v>
      </c>
      <c r="M44" s="91"/>
      <c r="N44" s="95">
        <f>SUM(L44:L47)+IF(ISNUMBER(M44),M44,0)+IF(ISNUMBER(M46),M46,0)+IF(ISNUMBER(M47),M47,0)</f>
        <v>3</v>
      </c>
      <c r="O44" s="52">
        <f>COUNTIF($E44:$K44,0)+COUNTIF($E45:$K45,0)+COUNTIF($E46:$K46,0)+COUNTIF($E47:$K47,0)</f>
        <v>18</v>
      </c>
      <c r="P44" s="52">
        <f>COUNTIF($E44:$K44,1)+COUNTIF($E45:$K45,1)+COUNTIF($E46:$K46,1)+COUNTIF($E47:$K47,1)</f>
        <v>3</v>
      </c>
      <c r="Q44" s="52">
        <f>COUNTIF($E44:$K44,2)+COUNTIF($E45:$K45,2)+COUNTIF($E46:$K46,2)+COUNTIF($E47:$K47,2)</f>
        <v>0</v>
      </c>
      <c r="R44" s="52">
        <f>COUNTIF($E44:$K44,3)+COUNTIF($E45:$K45,3)+COUNTIF($E46:$K46,3)+COUNTIF($E47:$K47,3)</f>
        <v>0</v>
      </c>
      <c r="S44" s="52">
        <f>COUNTIF($E44:$K44,5)+COUNTIF($E45:$K45,5)+COUNTIF($E46:$K46,5)+COUNTIF($E47:$K47,5)</f>
        <v>0</v>
      </c>
      <c r="T44" s="53">
        <f>COUNTIF($E44:$K44,"5*")+COUNTIF($E45:$K45,"5*")+COUNTIF($E46:$K46,"5*")</f>
        <v>0</v>
      </c>
      <c r="U44" s="54">
        <f>COUNTIF($E44:$K44,20)+COUNTIF($E45:$K45,20)+COUNTIF($E46:$K46,20)</f>
        <v>0</v>
      </c>
    </row>
    <row r="45" spans="1:21" ht="14.25" thickBot="1">
      <c r="A45" s="173" t="s">
        <v>132</v>
      </c>
      <c r="B45" s="117">
        <v>402</v>
      </c>
      <c r="C45" s="56"/>
      <c r="D45" s="57"/>
      <c r="E45" s="58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90">
        <f>SUM(E45:K45)</f>
        <v>0</v>
      </c>
      <c r="M45" s="60"/>
      <c r="N45" s="61"/>
      <c r="O45" s="62"/>
      <c r="P45" s="62"/>
      <c r="Q45" s="62"/>
      <c r="R45" s="62"/>
      <c r="S45" s="62"/>
      <c r="T45" s="63"/>
      <c r="U45" s="64"/>
    </row>
    <row r="46" spans="1:21" ht="14.25" thickBot="1">
      <c r="A46" s="173"/>
      <c r="B46" s="175"/>
      <c r="C46" s="176"/>
      <c r="D46" s="177"/>
      <c r="E46" s="65">
        <v>0</v>
      </c>
      <c r="F46" s="66">
        <v>1</v>
      </c>
      <c r="G46" s="66">
        <v>0</v>
      </c>
      <c r="H46" s="66">
        <v>0</v>
      </c>
      <c r="I46" s="66">
        <v>0</v>
      </c>
      <c r="J46" s="66">
        <v>0</v>
      </c>
      <c r="K46" s="66">
        <v>1</v>
      </c>
      <c r="L46" s="90">
        <f>SUM(E46:K46)</f>
        <v>2</v>
      </c>
      <c r="M46" s="67"/>
      <c r="N46" s="120">
        <v>0.41875</v>
      </c>
      <c r="O46" s="69" t="s">
        <v>9</v>
      </c>
      <c r="P46" s="70"/>
      <c r="Q46" s="70"/>
      <c r="R46" s="71"/>
      <c r="S46" s="71"/>
      <c r="T46" s="72"/>
      <c r="U46" s="73" t="str">
        <f>TEXT((N47-N46+0.00000000000001),"[hh].mm.ss")</f>
        <v>02.03.00</v>
      </c>
    </row>
    <row r="47" spans="1:21" ht="14.25" thickBot="1">
      <c r="A47" s="174"/>
      <c r="B47" s="74"/>
      <c r="C47" s="75"/>
      <c r="D47" s="76"/>
      <c r="E47" s="77"/>
      <c r="F47" s="78"/>
      <c r="G47" s="78"/>
      <c r="H47" s="78"/>
      <c r="I47" s="78"/>
      <c r="J47" s="78"/>
      <c r="K47" s="78"/>
      <c r="L47" s="96"/>
      <c r="M47" s="96"/>
      <c r="N47" s="97">
        <v>0.5041666666666667</v>
      </c>
      <c r="O47" s="94" t="s">
        <v>10</v>
      </c>
      <c r="P47" s="81"/>
      <c r="Q47" s="81"/>
      <c r="R47" s="82"/>
      <c r="S47" s="81"/>
      <c r="T47" s="83"/>
      <c r="U47" s="84" t="str">
        <f>TEXT(IF($E45="","",(IF($E46="",L45/(15-(COUNTIF($E45:$K45,""))),(IF($E47="",(L45+L46)/(30-(COUNTIF($E45:$K45,"")+COUNTIF($E46:$K46,""))),(L45+L46+L47)/(45-(COUNTIF($E45:$K45,"")+COUNTIF($E46:$K46,"")+COUNTIF($E47:$K47,"")))))))),"0,00")</f>
        <v>0,07</v>
      </c>
    </row>
    <row r="48" spans="1:21" ht="13.5">
      <c r="A48" s="45"/>
      <c r="B48" s="171" t="s">
        <v>123</v>
      </c>
      <c r="C48" s="172"/>
      <c r="D48" s="167" t="s">
        <v>29</v>
      </c>
      <c r="E48" s="47">
        <v>3</v>
      </c>
      <c r="F48" s="48">
        <v>3</v>
      </c>
      <c r="G48" s="48">
        <v>3</v>
      </c>
      <c r="H48" s="48">
        <v>3</v>
      </c>
      <c r="I48" s="48">
        <v>3</v>
      </c>
      <c r="J48" s="48">
        <v>3</v>
      </c>
      <c r="K48" s="48">
        <v>3</v>
      </c>
      <c r="L48" s="90">
        <f>SUM(E48:K48)</f>
        <v>21</v>
      </c>
      <c r="M48" s="91"/>
      <c r="N48" s="95">
        <f>SUM(L48:L51)+IF(ISNUMBER(M48),M48,0)+IF(ISNUMBER(M50),M50,0)+IF(ISNUMBER(M51),M51,0)</f>
        <v>58</v>
      </c>
      <c r="O48" s="52">
        <f>COUNTIF($E48:$K48,0)+COUNTIF($E49:$K49,0)+COUNTIF($E50:$K50,0)+COUNTIF($E51:$K51,0)</f>
        <v>1</v>
      </c>
      <c r="P48" s="52">
        <f>COUNTIF($E48:$K48,1)+COUNTIF($E49:$K49,1)+COUNTIF($E50:$K50,1)+COUNTIF($E51:$K51,1)</f>
        <v>1</v>
      </c>
      <c r="Q48" s="52">
        <f>COUNTIF($E48:$K48,2)+COUNTIF($E49:$K49,2)+COUNTIF($E50:$K50,2)+COUNTIF($E51:$K51,2)</f>
        <v>2</v>
      </c>
      <c r="R48" s="52">
        <f>COUNTIF($E48:$K48,3)+COUNTIF($E49:$K49,3)+COUNTIF($E50:$K50,3)+COUNTIF($E51:$K51,3)</f>
        <v>16</v>
      </c>
      <c r="S48" s="52">
        <f>COUNTIF($E48:$K48,5)+COUNTIF($E49:$K49,5)+COUNTIF($E50:$K50,5)+COUNTIF($E51:$K51,5)</f>
        <v>1</v>
      </c>
      <c r="T48" s="53">
        <f>COUNTIF($E48:$K48,"5*")+COUNTIF($E49:$K49,"5*")+COUNTIF($E50:$K50,"5*")</f>
        <v>0</v>
      </c>
      <c r="U48" s="54">
        <f>COUNTIF($E48:$K48,20)+COUNTIF($E49:$K49,20)+COUNTIF($E50:$K50,20)</f>
        <v>0</v>
      </c>
    </row>
    <row r="49" spans="1:21" ht="14.25" thickBot="1">
      <c r="A49" s="173" t="s">
        <v>139</v>
      </c>
      <c r="B49" s="117">
        <v>415</v>
      </c>
      <c r="C49" s="56"/>
      <c r="D49" s="57"/>
      <c r="E49" s="58">
        <v>3</v>
      </c>
      <c r="F49" s="59">
        <v>3</v>
      </c>
      <c r="G49" s="59">
        <v>5</v>
      </c>
      <c r="H49" s="59">
        <v>2</v>
      </c>
      <c r="I49" s="59">
        <v>3</v>
      </c>
      <c r="J49" s="59">
        <v>3</v>
      </c>
      <c r="K49" s="59">
        <v>3</v>
      </c>
      <c r="L49" s="90">
        <f>SUM(E49:K49)</f>
        <v>22</v>
      </c>
      <c r="M49" s="60"/>
      <c r="N49" s="61"/>
      <c r="O49" s="62"/>
      <c r="P49" s="62"/>
      <c r="Q49" s="62"/>
      <c r="R49" s="62"/>
      <c r="S49" s="62"/>
      <c r="T49" s="63"/>
      <c r="U49" s="64"/>
    </row>
    <row r="50" spans="1:21" ht="14.25" thickBot="1">
      <c r="A50" s="173"/>
      <c r="B50" s="175"/>
      <c r="C50" s="176"/>
      <c r="D50" s="177"/>
      <c r="E50" s="65">
        <v>2</v>
      </c>
      <c r="F50" s="66">
        <v>1</v>
      </c>
      <c r="G50" s="66">
        <v>3</v>
      </c>
      <c r="H50" s="66">
        <v>0</v>
      </c>
      <c r="I50" s="66">
        <v>3</v>
      </c>
      <c r="J50" s="66">
        <v>3</v>
      </c>
      <c r="K50" s="66">
        <v>3</v>
      </c>
      <c r="L50" s="90">
        <f>SUM(E50:K50)</f>
        <v>15</v>
      </c>
      <c r="M50" s="67"/>
      <c r="N50" s="120">
        <v>0.42291666666666666</v>
      </c>
      <c r="O50" s="69" t="s">
        <v>9</v>
      </c>
      <c r="P50" s="70"/>
      <c r="Q50" s="70"/>
      <c r="R50" s="71"/>
      <c r="S50" s="71"/>
      <c r="T50" s="72"/>
      <c r="U50" s="73" t="str">
        <f>TEXT((N51-N50+0.00000000000001),"[hh].mm.ss")</f>
        <v>02.14.00</v>
      </c>
    </row>
    <row r="51" spans="1:21" ht="14.25" thickBot="1">
      <c r="A51" s="174"/>
      <c r="B51" s="74"/>
      <c r="C51" s="75"/>
      <c r="D51" s="76"/>
      <c r="E51" s="77"/>
      <c r="F51" s="78"/>
      <c r="G51" s="78"/>
      <c r="H51" s="78"/>
      <c r="I51" s="78"/>
      <c r="J51" s="78"/>
      <c r="K51" s="78"/>
      <c r="L51" s="96"/>
      <c r="M51" s="96"/>
      <c r="N51" s="97">
        <v>0.5159722222222222</v>
      </c>
      <c r="O51" s="94" t="s">
        <v>10</v>
      </c>
      <c r="P51" s="81"/>
      <c r="Q51" s="81"/>
      <c r="R51" s="82"/>
      <c r="S51" s="81"/>
      <c r="T51" s="83"/>
      <c r="U51" s="84" t="str">
        <f>TEXT(IF($E49="","",(IF($E50="",L49/(15-(COUNTIF($E49:$K49,""))),(IF($E51="",(L49+L50)/(30-(COUNTIF($E49:$K49,"")+COUNTIF($E50:$K50,""))),(L49+L50+L51)/(45-(COUNTIF($E49:$K49,"")+COUNTIF($E50:$K50,"")+COUNTIF($E51:$K51,"")))))))),"0,00")</f>
        <v>1,23</v>
      </c>
    </row>
    <row r="52" spans="1:21" ht="13.5">
      <c r="A52" s="45"/>
      <c r="B52" s="171" t="s">
        <v>75</v>
      </c>
      <c r="C52" s="172"/>
      <c r="D52" s="167" t="s">
        <v>68</v>
      </c>
      <c r="E52" s="47">
        <v>0</v>
      </c>
      <c r="F52" s="48">
        <v>0</v>
      </c>
      <c r="G52" s="48">
        <v>0</v>
      </c>
      <c r="H52" s="48">
        <v>0</v>
      </c>
      <c r="I52" s="48">
        <v>0</v>
      </c>
      <c r="J52" s="48">
        <v>1</v>
      </c>
      <c r="K52" s="48">
        <v>5</v>
      </c>
      <c r="L52" s="90">
        <f>SUM(E52:K52)</f>
        <v>6</v>
      </c>
      <c r="M52" s="91"/>
      <c r="N52" s="95">
        <f>SUM(L52:L55)+IF(ISNUMBER(M52),M52,0)+IF(ISNUMBER(M54),M54,0)+IF(ISNUMBER(M55),M55,0)</f>
        <v>7</v>
      </c>
      <c r="O52" s="52">
        <f>COUNTIF($E52:$K52,0)+COUNTIF($E53:$K53,0)+COUNTIF($E54:$K54,0)+COUNTIF($E55:$K55,0)</f>
        <v>18</v>
      </c>
      <c r="P52" s="52">
        <f>COUNTIF($E52:$K52,1)+COUNTIF($E53:$K53,1)+COUNTIF($E54:$K54,1)+COUNTIF($E55:$K55,1)</f>
        <v>2</v>
      </c>
      <c r="Q52" s="52">
        <f>COUNTIF($E52:$K52,2)+COUNTIF($E53:$K53,2)+COUNTIF($E54:$K54,2)+COUNTIF($E55:$K55,2)</f>
        <v>0</v>
      </c>
      <c r="R52" s="52">
        <f>COUNTIF($E52:$K52,3)+COUNTIF($E53:$K53,3)+COUNTIF($E54:$K54,3)+COUNTIF($E55:$K55,3)</f>
        <v>0</v>
      </c>
      <c r="S52" s="52">
        <f>COUNTIF($E52:$K52,5)+COUNTIF($E53:$K53,5)+COUNTIF($E54:$K54,5)+COUNTIF($E55:$K55,5)</f>
        <v>1</v>
      </c>
      <c r="T52" s="53">
        <f>COUNTIF($E52:$K52,"5*")+COUNTIF($E53:$K53,"5*")+COUNTIF($E54:$K54,"5*")</f>
        <v>0</v>
      </c>
      <c r="U52" s="54">
        <f>COUNTIF($E52:$K52,20)+COUNTIF($E53:$K53,20)+COUNTIF($E54:$K54,20)</f>
        <v>0</v>
      </c>
    </row>
    <row r="53" spans="1:21" ht="14.25" thickBot="1">
      <c r="A53" s="173" t="s">
        <v>134</v>
      </c>
      <c r="B53" s="117">
        <v>314</v>
      </c>
      <c r="C53" s="56"/>
      <c r="D53" s="57"/>
      <c r="E53" s="58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90">
        <f>SUM(E53:K53)</f>
        <v>0</v>
      </c>
      <c r="M53" s="60"/>
      <c r="N53" s="61"/>
      <c r="O53" s="62"/>
      <c r="P53" s="62"/>
      <c r="Q53" s="62"/>
      <c r="R53" s="62"/>
      <c r="S53" s="62"/>
      <c r="T53" s="63"/>
      <c r="U53" s="64"/>
    </row>
    <row r="54" spans="1:21" ht="14.25" thickBot="1">
      <c r="A54" s="173"/>
      <c r="B54" s="175"/>
      <c r="C54" s="176"/>
      <c r="D54" s="177"/>
      <c r="E54" s="65">
        <v>0</v>
      </c>
      <c r="F54" s="66">
        <v>0</v>
      </c>
      <c r="G54" s="66">
        <v>0</v>
      </c>
      <c r="H54" s="66">
        <v>0</v>
      </c>
      <c r="I54" s="66">
        <v>0</v>
      </c>
      <c r="J54" s="66">
        <v>1</v>
      </c>
      <c r="K54" s="66">
        <v>0</v>
      </c>
      <c r="L54" s="90">
        <f>SUM(E54:K54)</f>
        <v>1</v>
      </c>
      <c r="M54" s="67"/>
      <c r="N54" s="120">
        <v>0.42430555555555555</v>
      </c>
      <c r="O54" s="69" t="s">
        <v>9</v>
      </c>
      <c r="P54" s="70"/>
      <c r="Q54" s="70"/>
      <c r="R54" s="71"/>
      <c r="S54" s="71"/>
      <c r="T54" s="72"/>
      <c r="U54" s="73" t="str">
        <f>TEXT((N55-N54+0.00000000000001),"[hh].mm.ss")</f>
        <v>01.04.00</v>
      </c>
    </row>
    <row r="55" spans="1:21" ht="14.25" thickBot="1">
      <c r="A55" s="174"/>
      <c r="B55" s="74"/>
      <c r="C55" s="75"/>
      <c r="D55" s="76"/>
      <c r="E55" s="77"/>
      <c r="F55" s="78"/>
      <c r="G55" s="78"/>
      <c r="H55" s="78"/>
      <c r="I55" s="78"/>
      <c r="J55" s="78"/>
      <c r="K55" s="78"/>
      <c r="L55" s="96"/>
      <c r="M55" s="96"/>
      <c r="N55" s="97">
        <v>0.46875</v>
      </c>
      <c r="O55" s="94" t="s">
        <v>10</v>
      </c>
      <c r="P55" s="81"/>
      <c r="Q55" s="81"/>
      <c r="R55" s="82"/>
      <c r="S55" s="81"/>
      <c r="T55" s="83"/>
      <c r="U55" s="84" t="str">
        <f>TEXT(IF($E53="","",(IF($E54="",L53/(15-(COUNTIF($E53:$K53,""))),(IF($E55="",(L53+L54)/(30-(COUNTIF($E53:$K53,"")+COUNTIF($E54:$K54,""))),(L53+L54+L55)/(45-(COUNTIF($E53:$K53,"")+COUNTIF($E54:$K54,"")+COUNTIF($E55:$K55,"")))))))),"0,00")</f>
        <v>0,03</v>
      </c>
    </row>
  </sheetData>
  <sheetProtection/>
  <mergeCells count="43">
    <mergeCell ref="D4:L5"/>
    <mergeCell ref="B12:C12"/>
    <mergeCell ref="A13:A15"/>
    <mergeCell ref="B14:D14"/>
    <mergeCell ref="B8:C8"/>
    <mergeCell ref="A9:A11"/>
    <mergeCell ref="B10:D10"/>
    <mergeCell ref="B16:C16"/>
    <mergeCell ref="A17:A19"/>
    <mergeCell ref="B18:D18"/>
    <mergeCell ref="A1:C2"/>
    <mergeCell ref="D1:N1"/>
    <mergeCell ref="O1:U1"/>
    <mergeCell ref="D2:N2"/>
    <mergeCell ref="U2:U5"/>
    <mergeCell ref="A3:N3"/>
    <mergeCell ref="B28:C28"/>
    <mergeCell ref="A29:A31"/>
    <mergeCell ref="B30:D30"/>
    <mergeCell ref="B20:C20"/>
    <mergeCell ref="A21:A23"/>
    <mergeCell ref="B22:D22"/>
    <mergeCell ref="B24:C24"/>
    <mergeCell ref="A25:A27"/>
    <mergeCell ref="B26:D26"/>
    <mergeCell ref="B40:C40"/>
    <mergeCell ref="A41:A43"/>
    <mergeCell ref="B42:D42"/>
    <mergeCell ref="B32:C32"/>
    <mergeCell ref="A33:A35"/>
    <mergeCell ref="B34:D34"/>
    <mergeCell ref="B36:C36"/>
    <mergeCell ref="A37:A39"/>
    <mergeCell ref="B38:D38"/>
    <mergeCell ref="B52:C52"/>
    <mergeCell ref="A53:A55"/>
    <mergeCell ref="B54:D54"/>
    <mergeCell ref="B44:C44"/>
    <mergeCell ref="A45:A47"/>
    <mergeCell ref="B46:D46"/>
    <mergeCell ref="B48:C48"/>
    <mergeCell ref="A49:A51"/>
    <mergeCell ref="B50:D50"/>
  </mergeCells>
  <printOptions/>
  <pageMargins left="0.7" right="0.7" top="0.787401575" bottom="0.787401575" header="0.3" footer="0.3"/>
  <pageSetup fitToHeight="0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3"/>
  <sheetViews>
    <sheetView zoomScale="80" zoomScaleNormal="80" zoomScalePageLayoutView="0" workbookViewId="0" topLeftCell="A1">
      <selection activeCell="D4" sqref="D4:L5"/>
    </sheetView>
  </sheetViews>
  <sheetFormatPr defaultColWidth="10.375" defaultRowHeight="12.75"/>
  <cols>
    <col min="1" max="1" width="9.625" style="3" customWidth="1"/>
    <col min="2" max="2" width="9.625" style="85" customWidth="1"/>
    <col min="3" max="3" width="9.625" style="3" customWidth="1"/>
    <col min="4" max="4" width="10.375" style="3" customWidth="1"/>
    <col min="5" max="11" width="3.375" style="3" customWidth="1"/>
    <col min="12" max="12" width="6.375" style="3" customWidth="1"/>
    <col min="13" max="13" width="5.375" style="3" customWidth="1"/>
    <col min="14" max="14" width="9.375" style="3" customWidth="1"/>
    <col min="15" max="20" width="3.375" style="3" customWidth="1"/>
    <col min="21" max="21" width="9.375" style="3" customWidth="1"/>
    <col min="22" max="16384" width="10.375" style="3" customWidth="1"/>
  </cols>
  <sheetData>
    <row r="1" spans="1:21" ht="31.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8"/>
      <c r="O1" s="189" t="s">
        <v>17</v>
      </c>
      <c r="P1" s="190"/>
      <c r="Q1" s="190"/>
      <c r="R1" s="190"/>
      <c r="S1" s="190"/>
      <c r="T1" s="190"/>
      <c r="U1" s="191"/>
    </row>
    <row r="2" spans="1:21" ht="48.7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4"/>
      <c r="P2" s="4"/>
      <c r="Q2" s="4"/>
      <c r="R2" s="4"/>
      <c r="S2" s="4"/>
      <c r="T2" s="5"/>
      <c r="U2" s="195" t="s">
        <v>25</v>
      </c>
    </row>
    <row r="3" spans="1:21" ht="30" customHeigh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6"/>
      <c r="P3" s="6"/>
      <c r="Q3" s="6"/>
      <c r="R3" s="6"/>
      <c r="S3" s="6"/>
      <c r="T3" s="6"/>
      <c r="U3" s="196"/>
    </row>
    <row r="4" spans="1:21" ht="15" customHeight="1">
      <c r="A4" s="8">
        <v>0</v>
      </c>
      <c r="B4" s="9"/>
      <c r="C4" s="10"/>
      <c r="D4" s="200" t="s">
        <v>94</v>
      </c>
      <c r="E4" s="200"/>
      <c r="F4" s="200"/>
      <c r="G4" s="200"/>
      <c r="H4" s="200"/>
      <c r="I4" s="200"/>
      <c r="J4" s="200"/>
      <c r="K4" s="200"/>
      <c r="L4" s="200"/>
      <c r="M4" s="10"/>
      <c r="N4" s="11"/>
      <c r="O4" s="10"/>
      <c r="P4" s="10"/>
      <c r="Q4" s="10"/>
      <c r="R4" s="10"/>
      <c r="S4" s="12"/>
      <c r="T4" s="13"/>
      <c r="U4" s="196"/>
    </row>
    <row r="5" spans="1:21" ht="15" customHeight="1" thickBot="1">
      <c r="A5" s="15"/>
      <c r="B5" s="16"/>
      <c r="C5" s="17"/>
      <c r="D5" s="201"/>
      <c r="E5" s="201"/>
      <c r="F5" s="201"/>
      <c r="G5" s="201"/>
      <c r="H5" s="201"/>
      <c r="I5" s="201"/>
      <c r="J5" s="201"/>
      <c r="K5" s="201"/>
      <c r="L5" s="201"/>
      <c r="M5" s="20"/>
      <c r="N5" s="21"/>
      <c r="O5" s="22"/>
      <c r="P5" s="22"/>
      <c r="Q5" s="22"/>
      <c r="R5" s="20"/>
      <c r="S5" s="23"/>
      <c r="T5" s="24"/>
      <c r="U5" s="197"/>
    </row>
    <row r="6" spans="1:21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30" t="s">
        <v>2</v>
      </c>
      <c r="M6" s="31"/>
      <c r="N6" s="32"/>
      <c r="O6" s="33" t="s">
        <v>3</v>
      </c>
      <c r="P6" s="34"/>
      <c r="Q6" s="34"/>
      <c r="R6" s="35"/>
      <c r="S6" s="35"/>
      <c r="T6" s="35"/>
      <c r="U6" s="36"/>
    </row>
    <row r="7" spans="1:21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9" t="s">
        <v>5</v>
      </c>
      <c r="M7" s="39" t="s">
        <v>6</v>
      </c>
      <c r="N7" s="40" t="s">
        <v>7</v>
      </c>
      <c r="O7" s="41">
        <v>0</v>
      </c>
      <c r="P7" s="42">
        <v>1</v>
      </c>
      <c r="Q7" s="42">
        <v>2</v>
      </c>
      <c r="R7" s="42">
        <v>3</v>
      </c>
      <c r="S7" s="42">
        <v>5</v>
      </c>
      <c r="T7" s="43" t="s">
        <v>8</v>
      </c>
      <c r="U7" s="44">
        <v>20</v>
      </c>
    </row>
    <row r="8" spans="1:21" ht="15" customHeight="1">
      <c r="A8" s="119"/>
      <c r="B8" s="171" t="s">
        <v>49</v>
      </c>
      <c r="C8" s="172"/>
      <c r="D8" s="2" t="s">
        <v>68</v>
      </c>
      <c r="E8" s="47">
        <v>3</v>
      </c>
      <c r="F8" s="48">
        <v>0</v>
      </c>
      <c r="G8" s="48">
        <v>5</v>
      </c>
      <c r="H8" s="48">
        <v>2</v>
      </c>
      <c r="I8" s="48">
        <v>0</v>
      </c>
      <c r="J8" s="48">
        <v>1</v>
      </c>
      <c r="K8" s="48">
        <v>5</v>
      </c>
      <c r="L8" s="90">
        <f>SUM(E8:K8)</f>
        <v>16</v>
      </c>
      <c r="M8" s="91"/>
      <c r="N8" s="95">
        <f>SUM(L8:L10)+M8</f>
        <v>47</v>
      </c>
      <c r="O8" s="52">
        <f>COUNTIF($E8:$K8,0)+COUNTIF($E9:$K9,0)+COUNTIF($E10:$K10,0)+COUNTIF($E11:$K11,0)</f>
        <v>8</v>
      </c>
      <c r="P8" s="52">
        <f>COUNTIF($E8:$K8,1)+COUNTIF($E9:$K9,1)+COUNTIF($E10:$K10,1)+COUNTIF($E11:$K11,1)</f>
        <v>1</v>
      </c>
      <c r="Q8" s="52">
        <f>COUNTIF($E8:$K8,2)+COUNTIF($E9:$K9,2)+COUNTIF($E10:$K10,2)+COUNTIF($E11:$K11,2)</f>
        <v>2</v>
      </c>
      <c r="R8" s="52">
        <f>COUNTIF($E8:$K8,3)+COUNTIF($E9:$K9,3)+COUNTIF($E10:$K10,3)+COUNTIF($E11:$K11,3)</f>
        <v>4</v>
      </c>
      <c r="S8" s="52">
        <f>COUNTIF($E8:$K8,5)+COUNTIF($E9:$K9,5)+COUNTIF($E10:$K10,5)+COUNTIF($E11:$K11,5)</f>
        <v>6</v>
      </c>
      <c r="T8" s="53">
        <f>COUNTIF($E8:$K8,"5*")+COUNTIF($E9:$K9,"5*")+COUNTIF($E10:$K10,"5*")</f>
        <v>0</v>
      </c>
      <c r="U8" s="54">
        <f>COUNTIF($E8:$K8,20)+COUNTIF($E9:$K9,20)+COUNTIF($E10:$K10,20)</f>
        <v>0</v>
      </c>
    </row>
    <row r="9" spans="1:21" ht="15" customHeight="1" thickBot="1">
      <c r="A9" s="204" t="s">
        <v>132</v>
      </c>
      <c r="B9" s="117">
        <v>305</v>
      </c>
      <c r="C9" s="56"/>
      <c r="D9" s="57"/>
      <c r="E9" s="58">
        <v>5</v>
      </c>
      <c r="F9" s="59">
        <v>0</v>
      </c>
      <c r="G9" s="59">
        <v>5</v>
      </c>
      <c r="H9" s="59">
        <v>0</v>
      </c>
      <c r="I9" s="59">
        <v>3</v>
      </c>
      <c r="J9" s="59">
        <v>3</v>
      </c>
      <c r="K9" s="59">
        <v>3</v>
      </c>
      <c r="L9" s="90">
        <f>SUM(E9:K9)</f>
        <v>19</v>
      </c>
      <c r="M9" s="60"/>
      <c r="N9" s="61"/>
      <c r="O9" s="62"/>
      <c r="P9" s="62"/>
      <c r="Q9" s="62"/>
      <c r="R9" s="62"/>
      <c r="S9" s="62"/>
      <c r="T9" s="63"/>
      <c r="U9" s="64"/>
    </row>
    <row r="10" spans="1:21" ht="15" customHeight="1" thickBot="1">
      <c r="A10" s="205"/>
      <c r="B10" s="175" t="s">
        <v>35</v>
      </c>
      <c r="C10" s="176"/>
      <c r="D10" s="177"/>
      <c r="E10" s="65">
        <v>0</v>
      </c>
      <c r="F10" s="66">
        <v>0</v>
      </c>
      <c r="G10" s="66">
        <v>5</v>
      </c>
      <c r="H10" s="66">
        <v>2</v>
      </c>
      <c r="I10" s="66">
        <v>0</v>
      </c>
      <c r="J10" s="66">
        <v>0</v>
      </c>
      <c r="K10" s="66">
        <v>5</v>
      </c>
      <c r="L10" s="90">
        <f>SUM(E10:K10)</f>
        <v>12</v>
      </c>
      <c r="M10" s="67"/>
      <c r="N10" s="68">
        <v>0.4263888888888889</v>
      </c>
      <c r="O10" s="69" t="s">
        <v>9</v>
      </c>
      <c r="P10" s="70"/>
      <c r="Q10" s="70"/>
      <c r="R10" s="71"/>
      <c r="S10" s="71"/>
      <c r="T10" s="72"/>
      <c r="U10" s="73" t="str">
        <f>TEXT((N11-N10+0.00000000000001),"[hh].mm.ss")</f>
        <v>01.27.00</v>
      </c>
    </row>
    <row r="11" spans="1:21" ht="15" customHeight="1" thickBot="1">
      <c r="A11" s="206"/>
      <c r="B11" s="74"/>
      <c r="C11" s="75"/>
      <c r="D11" s="76"/>
      <c r="E11" s="77"/>
      <c r="F11" s="78"/>
      <c r="G11" s="78"/>
      <c r="H11" s="78"/>
      <c r="I11" s="78"/>
      <c r="J11" s="78"/>
      <c r="K11" s="78"/>
      <c r="L11" s="96"/>
      <c r="M11" s="96"/>
      <c r="N11" s="79">
        <v>0.48680555555555555</v>
      </c>
      <c r="O11" s="80" t="s">
        <v>10</v>
      </c>
      <c r="P11" s="81"/>
      <c r="Q11" s="81"/>
      <c r="R11" s="82"/>
      <c r="S11" s="81"/>
      <c r="T11" s="83"/>
      <c r="U11" s="84" t="str">
        <f>TEXT(IF($E9="","",(IF($E10="",L9/(15-(COUNTIF($E9:$K9,""))),(IF($E11="",(L9+L10)/(30-(COUNTIF($E9:$K9,"")+COUNTIF($E10:$K10,""))),(L9+L10+L11)/(45-(COUNTIF($E9:$K9,"")+COUNTIF($E10:$K10,"")+COUNTIF($E11:$K11,"")))))))),"0,00")</f>
        <v>1,03</v>
      </c>
    </row>
    <row r="12" spans="1:21" ht="15" customHeight="1">
      <c r="A12" s="45"/>
      <c r="B12" s="171" t="s">
        <v>121</v>
      </c>
      <c r="C12" s="172"/>
      <c r="D12" s="88" t="s">
        <v>29</v>
      </c>
      <c r="E12" s="47">
        <v>1</v>
      </c>
      <c r="F12" s="48">
        <v>2</v>
      </c>
      <c r="G12" s="48">
        <v>1</v>
      </c>
      <c r="H12" s="48">
        <v>3</v>
      </c>
      <c r="I12" s="48">
        <v>3</v>
      </c>
      <c r="J12" s="48">
        <v>1</v>
      </c>
      <c r="K12" s="48">
        <v>5</v>
      </c>
      <c r="L12" s="90">
        <f>SUM(E12:K12)</f>
        <v>16</v>
      </c>
      <c r="M12" s="91"/>
      <c r="N12" s="95">
        <f>SUM(L12:L15)+IF(ISNUMBER(M12),M12,0)+IF(ISNUMBER(M14),M14,0)+IF(ISNUMBER(M15),M15,0)</f>
        <v>39</v>
      </c>
      <c r="O12" s="52">
        <f>COUNTIF($E12:$K12,0)+COUNTIF($E13:$K13,0)+COUNTIF($E14:$K14,0)+COUNTIF($E15:$K15,0)</f>
        <v>4</v>
      </c>
      <c r="P12" s="52">
        <f>COUNTIF($E12:$K12,1)+COUNTIF($E13:$K13,1)+COUNTIF($E14:$K14,1)+COUNTIF($E15:$K15,1)</f>
        <v>7</v>
      </c>
      <c r="Q12" s="52">
        <f>COUNTIF($E12:$K12,2)+COUNTIF($E13:$K13,2)+COUNTIF($E14:$K14,2)+COUNTIF($E15:$K15,2)</f>
        <v>2</v>
      </c>
      <c r="R12" s="52">
        <f>COUNTIF($E12:$K12,3)+COUNTIF($E13:$K13,3)+COUNTIF($E14:$K14,3)+COUNTIF($E15:$K15,3)</f>
        <v>6</v>
      </c>
      <c r="S12" s="52">
        <f>COUNTIF($E12:$K12,5)+COUNTIF($E13:$K13,5)+COUNTIF($E14:$K14,5)+COUNTIF($E15:$K15,5)</f>
        <v>2</v>
      </c>
      <c r="T12" s="53">
        <f>COUNTIF($E12:$K12,"5*")+COUNTIF($E13:$K13,"5*")+COUNTIF($E14:$K14,"5*")</f>
        <v>0</v>
      </c>
      <c r="U12" s="54">
        <f>COUNTIF($E12:$K12,20)+COUNTIF($E13:$K13,20)+COUNTIF($E14:$K14,20)</f>
        <v>0</v>
      </c>
    </row>
    <row r="13" spans="1:21" ht="15" customHeight="1" thickBot="1">
      <c r="A13" s="204" t="s">
        <v>131</v>
      </c>
      <c r="B13" s="117">
        <v>310</v>
      </c>
      <c r="C13" s="56"/>
      <c r="D13" s="57"/>
      <c r="E13" s="65">
        <v>3</v>
      </c>
      <c r="F13" s="66">
        <v>2</v>
      </c>
      <c r="G13" s="66">
        <v>1</v>
      </c>
      <c r="H13" s="66">
        <v>3</v>
      </c>
      <c r="I13" s="66">
        <v>1</v>
      </c>
      <c r="J13" s="66">
        <v>1</v>
      </c>
      <c r="K13" s="66">
        <v>3</v>
      </c>
      <c r="L13" s="90">
        <f>SUM(E13:K13)</f>
        <v>14</v>
      </c>
      <c r="M13" s="60"/>
      <c r="N13" s="68"/>
      <c r="O13" s="62"/>
      <c r="P13" s="62"/>
      <c r="Q13" s="62"/>
      <c r="R13" s="62"/>
      <c r="S13" s="62"/>
      <c r="T13" s="63"/>
      <c r="U13" s="64"/>
    </row>
    <row r="14" spans="1:21" ht="15" customHeight="1" thickBot="1">
      <c r="A14" s="205"/>
      <c r="B14" s="175" t="s">
        <v>35</v>
      </c>
      <c r="C14" s="176"/>
      <c r="D14" s="177"/>
      <c r="E14" s="101">
        <v>5</v>
      </c>
      <c r="F14" s="89">
        <v>0</v>
      </c>
      <c r="G14" s="89">
        <v>0</v>
      </c>
      <c r="H14" s="89">
        <v>3</v>
      </c>
      <c r="I14" s="89">
        <v>0</v>
      </c>
      <c r="J14" s="89">
        <v>0</v>
      </c>
      <c r="K14" s="89">
        <v>1</v>
      </c>
      <c r="L14" s="90">
        <f>SUM(E14:K14)</f>
        <v>9</v>
      </c>
      <c r="M14" s="100"/>
      <c r="N14" s="120">
        <v>0.425</v>
      </c>
      <c r="O14" s="69" t="s">
        <v>9</v>
      </c>
      <c r="P14" s="70"/>
      <c r="Q14" s="70"/>
      <c r="R14" s="71"/>
      <c r="S14" s="71"/>
      <c r="T14" s="72"/>
      <c r="U14" s="73" t="str">
        <f>TEXT((N15-N14+0.00000000000001),"[hh].mm.ss")</f>
        <v>01.54.00</v>
      </c>
    </row>
    <row r="15" spans="1:21" ht="15" customHeight="1" thickBot="1">
      <c r="A15" s="206"/>
      <c r="B15" s="74"/>
      <c r="C15" s="75"/>
      <c r="D15" s="76"/>
      <c r="E15" s="77"/>
      <c r="F15" s="78"/>
      <c r="G15" s="78"/>
      <c r="H15" s="78"/>
      <c r="I15" s="78"/>
      <c r="J15" s="78"/>
      <c r="K15" s="78"/>
      <c r="L15" s="96"/>
      <c r="M15" s="96"/>
      <c r="N15" s="113">
        <v>0.5041666666666667</v>
      </c>
      <c r="O15" s="80" t="s">
        <v>10</v>
      </c>
      <c r="P15" s="81"/>
      <c r="Q15" s="81"/>
      <c r="R15" s="82"/>
      <c r="S15" s="81"/>
      <c r="T15" s="83"/>
      <c r="U15" s="84" t="str">
        <f>TEXT(IF($E13="","",(IF($E14="",L13/(15-(COUNTIF($E13:$K13,""))),(IF($E15="",(L13+L14)/(30-(COUNTIF($E13:$K13,"")+COUNTIF($E14:$K14,""))),(L13+L14+L15)/(45-(COUNTIF($E13:$K13,"")+COUNTIF($E14:$K14,"")+COUNTIF($E15:$K15,"")))))))),"0,00")</f>
        <v>0,77</v>
      </c>
    </row>
    <row r="16" spans="1:21" ht="15" customHeight="1">
      <c r="A16" s="45"/>
      <c r="B16" s="171" t="s">
        <v>34</v>
      </c>
      <c r="C16" s="172"/>
      <c r="D16" s="2" t="s">
        <v>29</v>
      </c>
      <c r="E16" s="47">
        <v>2</v>
      </c>
      <c r="F16" s="48">
        <v>1</v>
      </c>
      <c r="G16" s="48">
        <v>1</v>
      </c>
      <c r="H16" s="48">
        <v>3</v>
      </c>
      <c r="I16" s="48">
        <v>1</v>
      </c>
      <c r="J16" s="48">
        <v>0</v>
      </c>
      <c r="K16" s="48">
        <v>0</v>
      </c>
      <c r="L16" s="90">
        <f>SUM(E16:K16)</f>
        <v>8</v>
      </c>
      <c r="M16" s="91"/>
      <c r="N16" s="95">
        <f>SUM(L16:L18)+M16</f>
        <v>21</v>
      </c>
      <c r="O16" s="52">
        <f>COUNTIF($E16:$K16,0)+COUNTIF($E17:$K17,0)+COUNTIF($E18:$K18,0)+COUNTIF($E19:$K19,0)</f>
        <v>10</v>
      </c>
      <c r="P16" s="52">
        <f>COUNTIF($E16:$K16,1)+COUNTIF($E17:$K17,1)+COUNTIF($E18:$K18,1)+COUNTIF($E19:$K19,1)</f>
        <v>6</v>
      </c>
      <c r="Q16" s="52">
        <f>COUNTIF($E16:$K16,2)+COUNTIF($E17:$K17,2)+COUNTIF($E18:$K18,2)+COUNTIF($E19:$K19,2)</f>
        <v>2</v>
      </c>
      <c r="R16" s="52">
        <f>COUNTIF($E16:$K16,3)+COUNTIF($E17:$K17,3)+COUNTIF($E18:$K18,3)+COUNTIF($E19:$K19,3)</f>
        <v>2</v>
      </c>
      <c r="S16" s="52">
        <f>COUNTIF($E16:$K16,5)+COUNTIF($E17:$K17,5)+COUNTIF($E18:$K18,5)+COUNTIF($E19:$K19,5)</f>
        <v>1</v>
      </c>
      <c r="T16" s="53">
        <f>COUNTIF($E16:$K16,"5*")+COUNTIF($E17:$K17,"5*")+COUNTIF($E18:$K18,"5*")</f>
        <v>0</v>
      </c>
      <c r="U16" s="54">
        <f>COUNTIF($E16:$K16,20)+COUNTIF($E17:$K17,20)+COUNTIF($E18:$K18,20)</f>
        <v>0</v>
      </c>
    </row>
    <row r="17" spans="1:21" ht="15" customHeight="1" thickBot="1">
      <c r="A17" s="204" t="s">
        <v>130</v>
      </c>
      <c r="B17" s="117">
        <v>303</v>
      </c>
      <c r="C17" s="56"/>
      <c r="D17" s="57"/>
      <c r="E17" s="58">
        <v>2</v>
      </c>
      <c r="F17" s="59">
        <v>1</v>
      </c>
      <c r="G17" s="59">
        <v>1</v>
      </c>
      <c r="H17" s="59">
        <v>5</v>
      </c>
      <c r="I17" s="59">
        <v>1</v>
      </c>
      <c r="J17" s="59">
        <v>0</v>
      </c>
      <c r="K17" s="59">
        <v>0</v>
      </c>
      <c r="L17" s="90">
        <f>SUM(E17:K17)</f>
        <v>10</v>
      </c>
      <c r="M17" s="60"/>
      <c r="N17" s="61"/>
      <c r="O17" s="62"/>
      <c r="P17" s="62"/>
      <c r="Q17" s="62"/>
      <c r="R17" s="62"/>
      <c r="S17" s="62"/>
      <c r="T17" s="63"/>
      <c r="U17" s="64"/>
    </row>
    <row r="18" spans="1:21" ht="15" customHeight="1" thickBot="1">
      <c r="A18" s="205"/>
      <c r="B18" s="175" t="s">
        <v>76</v>
      </c>
      <c r="C18" s="176"/>
      <c r="D18" s="177"/>
      <c r="E18" s="65">
        <v>0</v>
      </c>
      <c r="F18" s="66">
        <v>0</v>
      </c>
      <c r="G18" s="66">
        <v>0</v>
      </c>
      <c r="H18" s="66">
        <v>3</v>
      </c>
      <c r="I18" s="66">
        <v>0</v>
      </c>
      <c r="J18" s="66">
        <v>0</v>
      </c>
      <c r="K18" s="66">
        <v>0</v>
      </c>
      <c r="L18" s="90">
        <f>SUM(E18:K18)</f>
        <v>3</v>
      </c>
      <c r="M18" s="67"/>
      <c r="N18" s="68">
        <v>0.4270833333333333</v>
      </c>
      <c r="O18" s="69" t="s">
        <v>9</v>
      </c>
      <c r="P18" s="70"/>
      <c r="Q18" s="70"/>
      <c r="R18" s="71"/>
      <c r="S18" s="71"/>
      <c r="T18" s="72"/>
      <c r="U18" s="73" t="str">
        <f>TEXT((N19-N18+0.00000000000001),"[hh].mm.ss")</f>
        <v>00.49.00</v>
      </c>
    </row>
    <row r="19" spans="1:21" ht="15" customHeight="1" thickBot="1">
      <c r="A19" s="206"/>
      <c r="B19" s="74"/>
      <c r="C19" s="75"/>
      <c r="D19" s="76"/>
      <c r="E19" s="77"/>
      <c r="F19" s="78"/>
      <c r="G19" s="78"/>
      <c r="H19" s="78"/>
      <c r="I19" s="78"/>
      <c r="J19" s="78"/>
      <c r="K19" s="78"/>
      <c r="L19" s="96"/>
      <c r="M19" s="96"/>
      <c r="N19" s="79">
        <v>0.4611111111111111</v>
      </c>
      <c r="O19" s="80" t="s">
        <v>10</v>
      </c>
      <c r="P19" s="81"/>
      <c r="Q19" s="81"/>
      <c r="R19" s="82"/>
      <c r="S19" s="81"/>
      <c r="T19" s="83"/>
      <c r="U19" s="84" t="str">
        <f>TEXT(IF($E17="","",(IF($E18="",L17/(15-(COUNTIF($E17:$K17,""))),(IF($E19="",(L17+L18)/(30-(COUNTIF($E17:$K17,"")+COUNTIF($E18:$K18,""))),(L17+L18+L19)/(45-(COUNTIF($E17:$K17,"")+COUNTIF($E18:$K18,"")+COUNTIF($E19:$K19,"")))))))),"0,00")</f>
        <v>0,43</v>
      </c>
    </row>
    <row r="20" spans="1:21" ht="13.5">
      <c r="A20" s="45"/>
      <c r="B20" s="171" t="s">
        <v>99</v>
      </c>
      <c r="C20" s="172"/>
      <c r="D20" s="88" t="s">
        <v>68</v>
      </c>
      <c r="E20" s="47">
        <v>5</v>
      </c>
      <c r="F20" s="48">
        <v>3</v>
      </c>
      <c r="G20" s="48">
        <v>3</v>
      </c>
      <c r="H20" s="48">
        <v>5</v>
      </c>
      <c r="I20" s="48">
        <v>5</v>
      </c>
      <c r="J20" s="48">
        <v>5</v>
      </c>
      <c r="K20" s="48">
        <v>5</v>
      </c>
      <c r="L20" s="90">
        <f>SUM(E20:K20)</f>
        <v>31</v>
      </c>
      <c r="M20" s="91"/>
      <c r="N20" s="95">
        <f>SUM(L20:L23)+IF(ISNUMBER(M20),M20,0)+IF(ISNUMBER(M22),M22,0)+IF(ISNUMBER(M23),M23,0)</f>
        <v>87</v>
      </c>
      <c r="O20" s="52">
        <f>COUNTIF($E20:$K20,0)+COUNTIF($E21:$K21,0)+COUNTIF($E22:$K22,0)+COUNTIF($E23:$K23,0)</f>
        <v>2</v>
      </c>
      <c r="P20" s="52">
        <f>COUNTIF($E20:$K20,1)+COUNTIF($E21:$K21,1)+COUNTIF($E22:$K22,1)+COUNTIF($E23:$K23,1)</f>
        <v>0</v>
      </c>
      <c r="Q20" s="52">
        <f>COUNTIF($E20:$K20,2)+COUNTIF($E21:$K21,2)+COUNTIF($E22:$K22,2)+COUNTIF($E23:$K23,2)</f>
        <v>0</v>
      </c>
      <c r="R20" s="52">
        <f>COUNTIF($E20:$K20,3)+COUNTIF($E21:$K21,3)+COUNTIF($E22:$K22,3)+COUNTIF($E23:$K23,3)</f>
        <v>4</v>
      </c>
      <c r="S20" s="52">
        <f>COUNTIF($E20:$K20,5)+COUNTIF($E21:$K21,5)+COUNTIF($E22:$K22,5)+COUNTIF($E23:$K23,5)</f>
        <v>15</v>
      </c>
      <c r="T20" s="53">
        <f>COUNTIF($E20:$K20,"5*")+COUNTIF($E21:$K21,"5*")+COUNTIF($E22:$K22,"5*")</f>
        <v>0</v>
      </c>
      <c r="U20" s="54">
        <f>COUNTIF($E20:$K20,20)+COUNTIF($E21:$K21,20)+COUNTIF($E22:$K22,20)</f>
        <v>0</v>
      </c>
    </row>
    <row r="21" spans="1:21" ht="14.25" thickBot="1">
      <c r="A21" s="204" t="s">
        <v>133</v>
      </c>
      <c r="B21" s="117">
        <v>311</v>
      </c>
      <c r="C21" s="56"/>
      <c r="D21" s="57"/>
      <c r="E21" s="65">
        <v>5</v>
      </c>
      <c r="F21" s="66">
        <v>0</v>
      </c>
      <c r="G21" s="66">
        <v>3</v>
      </c>
      <c r="H21" s="66">
        <v>5</v>
      </c>
      <c r="I21" s="66">
        <v>5</v>
      </c>
      <c r="J21" s="66">
        <v>5</v>
      </c>
      <c r="K21" s="66">
        <v>5</v>
      </c>
      <c r="L21" s="90">
        <f>SUM(E21:K21)</f>
        <v>28</v>
      </c>
      <c r="M21" s="60"/>
      <c r="N21" s="68"/>
      <c r="O21" s="62"/>
      <c r="P21" s="62"/>
      <c r="Q21" s="62"/>
      <c r="R21" s="62"/>
      <c r="S21" s="62"/>
      <c r="T21" s="63"/>
      <c r="U21" s="64"/>
    </row>
    <row r="22" spans="1:21" ht="14.25" thickBot="1">
      <c r="A22" s="205"/>
      <c r="B22" s="175"/>
      <c r="C22" s="176"/>
      <c r="D22" s="177"/>
      <c r="E22" s="101">
        <v>5</v>
      </c>
      <c r="F22" s="89">
        <v>0</v>
      </c>
      <c r="G22" s="89">
        <v>5</v>
      </c>
      <c r="H22" s="89">
        <v>3</v>
      </c>
      <c r="I22" s="89">
        <v>5</v>
      </c>
      <c r="J22" s="89">
        <v>5</v>
      </c>
      <c r="K22" s="89">
        <v>5</v>
      </c>
      <c r="L22" s="90">
        <f>SUM(E22:K22)</f>
        <v>28</v>
      </c>
      <c r="M22" s="100"/>
      <c r="N22" s="120">
        <v>0.42569444444444443</v>
      </c>
      <c r="O22" s="69" t="s">
        <v>9</v>
      </c>
      <c r="P22" s="70"/>
      <c r="Q22" s="70"/>
      <c r="R22" s="71"/>
      <c r="S22" s="71"/>
      <c r="T22" s="72"/>
      <c r="U22" s="73" t="str">
        <f>TEXT((N23-N22+0.00000000000001),"[hh].mm.ss")</f>
        <v>01.41.00</v>
      </c>
    </row>
    <row r="23" spans="1:21" ht="14.25" thickBot="1">
      <c r="A23" s="206"/>
      <c r="B23" s="74"/>
      <c r="C23" s="75"/>
      <c r="D23" s="76"/>
      <c r="E23" s="77"/>
      <c r="F23" s="78"/>
      <c r="G23" s="78"/>
      <c r="H23" s="78"/>
      <c r="I23" s="78"/>
      <c r="J23" s="78"/>
      <c r="K23" s="78"/>
      <c r="L23" s="96"/>
      <c r="M23" s="96"/>
      <c r="N23" s="113">
        <v>0.49583333333333335</v>
      </c>
      <c r="O23" s="80" t="s">
        <v>10</v>
      </c>
      <c r="P23" s="81"/>
      <c r="Q23" s="81"/>
      <c r="R23" s="82"/>
      <c r="S23" s="81"/>
      <c r="T23" s="83"/>
      <c r="U23" s="84" t="str">
        <f>TEXT(IF($E21="","",(IF($E22="",L21/(15-(COUNTIF($E21:$K21,""))),(IF($E23="",(L21+L22)/(30-(COUNTIF($E21:$K21,"")+COUNTIF($E22:$K22,""))),(L21+L22+L23)/(45-(COUNTIF($E21:$K21,"")+COUNTIF($E22:$K22,"")+COUNTIF($E23:$K23,"")))))))),"0,00")</f>
        <v>1,87</v>
      </c>
    </row>
  </sheetData>
  <sheetProtection/>
  <mergeCells count="19">
    <mergeCell ref="B20:C20"/>
    <mergeCell ref="A21:A23"/>
    <mergeCell ref="B22:D22"/>
    <mergeCell ref="O1:U1"/>
    <mergeCell ref="D2:N2"/>
    <mergeCell ref="U2:U5"/>
    <mergeCell ref="D1:N1"/>
    <mergeCell ref="B8:C8"/>
    <mergeCell ref="A1:C2"/>
    <mergeCell ref="A3:N3"/>
    <mergeCell ref="B10:D10"/>
    <mergeCell ref="A17:A19"/>
    <mergeCell ref="B18:D18"/>
    <mergeCell ref="B12:C12"/>
    <mergeCell ref="B16:C16"/>
    <mergeCell ref="A9:A11"/>
    <mergeCell ref="A13:A15"/>
    <mergeCell ref="B14:D14"/>
    <mergeCell ref="D4:L5"/>
  </mergeCells>
  <printOptions/>
  <pageMargins left="0.1968503937007874" right="0.1968503937007874" top="0.3" bottom="0.3937007874015748" header="0.25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C23"/>
  <sheetViews>
    <sheetView zoomScale="80" zoomScaleNormal="80" zoomScalePageLayoutView="0" workbookViewId="0" topLeftCell="A1">
      <selection activeCell="S9" sqref="E8:S9"/>
    </sheetView>
  </sheetViews>
  <sheetFormatPr defaultColWidth="10.375" defaultRowHeight="12.75"/>
  <cols>
    <col min="1" max="1" width="9.625" style="3" customWidth="1"/>
    <col min="2" max="2" width="9.625" style="85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9.7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9" t="s">
        <v>17</v>
      </c>
      <c r="X1" s="190"/>
      <c r="Y1" s="190"/>
      <c r="Z1" s="190"/>
      <c r="AA1" s="190"/>
      <c r="AB1" s="190"/>
      <c r="AC1" s="191"/>
    </row>
    <row r="2" spans="1:29" ht="39.7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4"/>
      <c r="X2" s="4"/>
      <c r="Y2" s="4"/>
      <c r="Z2" s="4"/>
      <c r="AA2" s="4"/>
      <c r="AB2" s="5"/>
      <c r="AC2" s="111" t="s">
        <v>0</v>
      </c>
    </row>
    <row r="3" spans="1:29" ht="30" customHeight="1" thickBo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6"/>
      <c r="X3" s="6"/>
      <c r="Y3" s="6"/>
      <c r="Z3" s="6"/>
      <c r="AA3" s="6"/>
      <c r="AB3" s="6"/>
      <c r="AC3" s="7"/>
    </row>
    <row r="4" spans="1:29" ht="15" customHeight="1">
      <c r="A4" s="8">
        <v>0</v>
      </c>
      <c r="B4" s="9"/>
      <c r="C4" s="10"/>
      <c r="D4" s="10"/>
      <c r="E4" s="200" t="s">
        <v>94</v>
      </c>
      <c r="F4" s="200"/>
      <c r="G4" s="200"/>
      <c r="H4" s="200"/>
      <c r="I4" s="200"/>
      <c r="J4" s="200"/>
      <c r="K4" s="200"/>
      <c r="L4" s="200"/>
      <c r="M4" s="200"/>
      <c r="N4" s="200"/>
      <c r="O4" s="140"/>
      <c r="P4" s="140"/>
      <c r="Q4" s="14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.75" customHeight="1" thickBot="1">
      <c r="A5" s="15"/>
      <c r="B5" s="16"/>
      <c r="C5" s="17"/>
      <c r="D5" s="1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141"/>
      <c r="P5" s="141"/>
      <c r="Q5" s="141"/>
      <c r="R5" s="19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71" t="s">
        <v>36</v>
      </c>
      <c r="C8" s="172"/>
      <c r="D8" s="104" t="s">
        <v>29</v>
      </c>
      <c r="E8" s="147">
        <v>3</v>
      </c>
      <c r="F8" s="138">
        <v>5</v>
      </c>
      <c r="G8" s="138">
        <v>2</v>
      </c>
      <c r="H8" s="138">
        <v>5</v>
      </c>
      <c r="I8" s="138">
        <v>3</v>
      </c>
      <c r="J8" s="138">
        <v>1</v>
      </c>
      <c r="K8" s="138">
        <v>0</v>
      </c>
      <c r="L8" s="138">
        <v>5</v>
      </c>
      <c r="M8" s="138">
        <v>5</v>
      </c>
      <c r="N8" s="138">
        <v>5</v>
      </c>
      <c r="O8" s="138">
        <v>5</v>
      </c>
      <c r="P8" s="138">
        <v>5</v>
      </c>
      <c r="Q8" s="138">
        <v>1</v>
      </c>
      <c r="R8" s="138">
        <v>1</v>
      </c>
      <c r="S8" s="138">
        <v>0</v>
      </c>
      <c r="T8" s="103">
        <f aca="true" t="shared" si="0" ref="T8:T23">SUM(E8:S8)</f>
        <v>46</v>
      </c>
      <c r="U8" s="50"/>
      <c r="V8" s="51">
        <f>SUM(T8:T11)+U8</f>
        <v>84</v>
      </c>
      <c r="W8" s="52">
        <f>COUNTIF($E8:$S8,0)+COUNTIF($E9:$S9,0)+COUNTIF($E10:$S10,0)+COUNTIF($E11:$S11,0)</f>
        <v>6</v>
      </c>
      <c r="X8" s="52">
        <f>COUNTIF($E8:$S8,1)+COUNTIF($E9:$S9,1)+COUNTIF($E10:$S10,1)+COUNTIF($E11:$S11,1)</f>
        <v>4</v>
      </c>
      <c r="Y8" s="52">
        <f>COUNTIF($E8:$S8,2)+COUNTIF($E9:$S9,2)+COUNTIF($E10:$S10,2)+COUNTIF($E11:$S11,2)</f>
        <v>4</v>
      </c>
      <c r="Z8" s="52">
        <f>COUNTIF($E8:$S8,3)+COUNTIF($E9:$S9,3)+COUNTIF($E10:$S10,3)+COUNTIF($E11:$S11,3)</f>
        <v>4</v>
      </c>
      <c r="AA8" s="52">
        <f>COUNTIF($E8:$S8,5)+COUNTIF($E9:$S9,5)+COUNTIF($E10:$S10,5)+COUNTIF($E11:$S11,5)</f>
        <v>12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207" t="s">
        <v>133</v>
      </c>
      <c r="B9" s="55">
        <v>43</v>
      </c>
      <c r="C9" s="56"/>
      <c r="D9" s="57"/>
      <c r="E9" s="148">
        <v>2</v>
      </c>
      <c r="F9" s="149">
        <v>2</v>
      </c>
      <c r="G9" s="149">
        <v>3</v>
      </c>
      <c r="H9" s="149">
        <v>2</v>
      </c>
      <c r="I9" s="149">
        <v>3</v>
      </c>
      <c r="J9" s="149">
        <v>0</v>
      </c>
      <c r="K9" s="149">
        <v>0</v>
      </c>
      <c r="L9" s="149">
        <v>5</v>
      </c>
      <c r="M9" s="149">
        <v>5</v>
      </c>
      <c r="N9" s="149">
        <v>5</v>
      </c>
      <c r="O9" s="149">
        <v>5</v>
      </c>
      <c r="P9" s="149">
        <v>5</v>
      </c>
      <c r="Q9" s="149">
        <v>0</v>
      </c>
      <c r="R9" s="149">
        <v>1</v>
      </c>
      <c r="S9" s="149">
        <v>0</v>
      </c>
      <c r="T9" s="99">
        <f t="shared" si="0"/>
        <v>38</v>
      </c>
      <c r="U9" s="60"/>
      <c r="V9" s="61"/>
      <c r="W9" s="62"/>
      <c r="X9" s="62"/>
      <c r="Y9" s="62"/>
      <c r="Z9" s="62"/>
      <c r="AA9" s="62"/>
      <c r="AB9" s="63"/>
      <c r="AC9" s="64"/>
    </row>
    <row r="10" spans="1:29" ht="15" customHeight="1" thickBot="1">
      <c r="A10" s="208"/>
      <c r="B10" s="175" t="s">
        <v>37</v>
      </c>
      <c r="C10" s="176"/>
      <c r="D10" s="177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99">
        <f t="shared" si="0"/>
        <v>0</v>
      </c>
      <c r="U10" s="100"/>
      <c r="V10" s="120">
        <v>0.5097222222222222</v>
      </c>
      <c r="W10" s="98" t="s">
        <v>9</v>
      </c>
      <c r="X10" s="70"/>
      <c r="Y10" s="70"/>
      <c r="Z10" s="71"/>
      <c r="AA10" s="71"/>
      <c r="AB10" s="72"/>
      <c r="AC10" s="73" t="str">
        <f>TEXT((V11-V10+0.00000000000001),"[hh].mm.ss")</f>
        <v>04.55.00</v>
      </c>
    </row>
    <row r="11" spans="1:29" ht="15" customHeight="1" thickBot="1">
      <c r="A11" s="209"/>
      <c r="B11" s="74" t="s">
        <v>38</v>
      </c>
      <c r="C11" s="75"/>
      <c r="D11" s="76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02">
        <f t="shared" si="0"/>
        <v>0</v>
      </c>
      <c r="U11" s="96"/>
      <c r="V11" s="79">
        <v>0.7145833333333332</v>
      </c>
      <c r="W11" s="94" t="s">
        <v>10</v>
      </c>
      <c r="X11" s="81"/>
      <c r="Y11" s="81"/>
      <c r="Z11" s="82"/>
      <c r="AA11" s="81"/>
      <c r="AB11" s="83"/>
      <c r="AC11" s="84" t="str">
        <f>TEXT(IF($E9="","",(IF($E10="",T9/(15-(COUNTIF($E9:$S9,""))),(IF($E11="",(T9+T10)/(30-(COUNTIF($E9:$S9,"")+COUNTIF($E10:$S10,""))),(T9+T10+T11)/(45-(COUNTIF($E9:$S9,"")+COUNTIF($E10:$S10,"")+COUNTIF($E11:$S11,"")))))))),"0,00")</f>
        <v>2,53</v>
      </c>
    </row>
    <row r="12" spans="1:29" ht="13.5">
      <c r="A12" s="45"/>
      <c r="B12" s="171" t="s">
        <v>97</v>
      </c>
      <c r="C12" s="172"/>
      <c r="D12" s="104" t="s">
        <v>29</v>
      </c>
      <c r="E12" s="147">
        <v>5</v>
      </c>
      <c r="F12" s="138">
        <v>5</v>
      </c>
      <c r="G12" s="138">
        <v>2</v>
      </c>
      <c r="H12" s="138">
        <v>3</v>
      </c>
      <c r="I12" s="138">
        <v>3</v>
      </c>
      <c r="J12" s="138">
        <v>0</v>
      </c>
      <c r="K12" s="138">
        <v>5</v>
      </c>
      <c r="L12" s="138">
        <v>5</v>
      </c>
      <c r="M12" s="138">
        <v>5</v>
      </c>
      <c r="N12" s="138">
        <v>5</v>
      </c>
      <c r="O12" s="138">
        <v>0</v>
      </c>
      <c r="P12" s="138">
        <v>1</v>
      </c>
      <c r="Q12" s="138">
        <v>0</v>
      </c>
      <c r="R12" s="138">
        <v>5</v>
      </c>
      <c r="S12" s="138">
        <v>1</v>
      </c>
      <c r="T12" s="103">
        <f t="shared" si="0"/>
        <v>45</v>
      </c>
      <c r="U12" s="50"/>
      <c r="V12" s="51">
        <f>SUM(T12:T15)+U12</f>
        <v>83</v>
      </c>
      <c r="W12" s="52">
        <f>COUNTIF($E12:$S12,0)+COUNTIF($E13:$S13,0)+COUNTIF($E14:$S14,0)+COUNTIF($E15:$S15,0)</f>
        <v>6</v>
      </c>
      <c r="X12" s="52">
        <f>COUNTIF($E12:$S12,1)+COUNTIF($E13:$S13,1)+COUNTIF($E14:$S14,1)+COUNTIF($E15:$S15,1)</f>
        <v>6</v>
      </c>
      <c r="Y12" s="52">
        <f>COUNTIF($E12:$S12,2)+COUNTIF($E13:$S13,2)+COUNTIF($E14:$S14,2)+COUNTIF($E15:$S15,2)</f>
        <v>1</v>
      </c>
      <c r="Z12" s="52">
        <f>COUNTIF($E12:$S12,3)+COUNTIF($E13:$S13,3)+COUNTIF($E14:$S14,3)+COUNTIF($E15:$S15,3)</f>
        <v>5</v>
      </c>
      <c r="AA12" s="52">
        <f>COUNTIF($E12:$S12,5)+COUNTIF($E13:$S13,5)+COUNTIF($E14:$S14,5)+COUNTIF($E15:$S15,5)</f>
        <v>12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4.25" thickBot="1">
      <c r="A13" s="207" t="s">
        <v>132</v>
      </c>
      <c r="B13" s="55">
        <v>1</v>
      </c>
      <c r="C13" s="56"/>
      <c r="D13" s="57"/>
      <c r="E13" s="148">
        <v>5</v>
      </c>
      <c r="F13" s="149">
        <v>1</v>
      </c>
      <c r="G13" s="149">
        <v>1</v>
      </c>
      <c r="H13" s="149">
        <v>3</v>
      </c>
      <c r="I13" s="149">
        <v>3</v>
      </c>
      <c r="J13" s="149">
        <v>1</v>
      </c>
      <c r="K13" s="149">
        <v>0</v>
      </c>
      <c r="L13" s="149">
        <v>5</v>
      </c>
      <c r="M13" s="149">
        <v>3</v>
      </c>
      <c r="N13" s="149">
        <v>5</v>
      </c>
      <c r="O13" s="149">
        <v>5</v>
      </c>
      <c r="P13" s="149">
        <v>5</v>
      </c>
      <c r="Q13" s="149">
        <v>0</v>
      </c>
      <c r="R13" s="149">
        <v>1</v>
      </c>
      <c r="S13" s="149">
        <v>0</v>
      </c>
      <c r="T13" s="99">
        <f t="shared" si="0"/>
        <v>38</v>
      </c>
      <c r="U13" s="60"/>
      <c r="V13" s="61"/>
      <c r="W13" s="62"/>
      <c r="X13" s="62"/>
      <c r="Y13" s="62"/>
      <c r="Z13" s="62"/>
      <c r="AA13" s="62"/>
      <c r="AB13" s="63"/>
      <c r="AC13" s="64"/>
    </row>
    <row r="14" spans="1:29" ht="14.25" thickBot="1">
      <c r="A14" s="208"/>
      <c r="B14" s="175"/>
      <c r="C14" s="176"/>
      <c r="D14" s="177"/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99">
        <f t="shared" si="0"/>
        <v>0</v>
      </c>
      <c r="U14" s="100"/>
      <c r="V14" s="120">
        <v>0.5083333333333333</v>
      </c>
      <c r="W14" s="98" t="s">
        <v>9</v>
      </c>
      <c r="X14" s="70"/>
      <c r="Y14" s="70"/>
      <c r="Z14" s="71"/>
      <c r="AA14" s="71"/>
      <c r="AB14" s="72"/>
      <c r="AC14" s="73" t="str">
        <f>TEXT((V15-V14+0.00000000000001),"[hh].mm.ss")</f>
        <v>05.01.00</v>
      </c>
    </row>
    <row r="15" spans="1:29" ht="14.25" thickBot="1">
      <c r="A15" s="209"/>
      <c r="B15" s="74" t="s">
        <v>38</v>
      </c>
      <c r="C15" s="75"/>
      <c r="D15" s="76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02">
        <f t="shared" si="0"/>
        <v>0</v>
      </c>
      <c r="U15" s="96"/>
      <c r="V15" s="79">
        <v>0.717361111111111</v>
      </c>
      <c r="W15" s="94" t="s">
        <v>10</v>
      </c>
      <c r="X15" s="81"/>
      <c r="Y15" s="81"/>
      <c r="Z15" s="82"/>
      <c r="AA15" s="81"/>
      <c r="AB15" s="83"/>
      <c r="AC15" s="84" t="str">
        <f>TEXT(IF($E13="","",(IF($E14="",T13/(15-(COUNTIF($E13:$S13,""))),(IF($E15="",(T13+T14)/(30-(COUNTIF($E13:$S13,"")+COUNTIF($E14:$S14,""))),(T13+T14+T15)/(45-(COUNTIF($E13:$S13,"")+COUNTIF($E14:$S14,"")+COUNTIF($E15:$S15,"")))))))),"0,00")</f>
        <v>2,53</v>
      </c>
    </row>
    <row r="16" spans="1:29" ht="13.5">
      <c r="A16" s="45"/>
      <c r="B16" s="171" t="s">
        <v>91</v>
      </c>
      <c r="C16" s="172"/>
      <c r="D16" s="104" t="s">
        <v>92</v>
      </c>
      <c r="E16" s="147">
        <v>0</v>
      </c>
      <c r="F16" s="138">
        <v>0</v>
      </c>
      <c r="G16" s="138">
        <v>1</v>
      </c>
      <c r="H16" s="138">
        <v>0</v>
      </c>
      <c r="I16" s="138">
        <v>1</v>
      </c>
      <c r="J16" s="138">
        <v>0</v>
      </c>
      <c r="K16" s="138">
        <v>0</v>
      </c>
      <c r="L16" s="138">
        <v>1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03">
        <f t="shared" si="0"/>
        <v>3</v>
      </c>
      <c r="U16" s="50"/>
      <c r="V16" s="51">
        <f>SUM(T16:T19)+U16</f>
        <v>10</v>
      </c>
      <c r="W16" s="52">
        <f>COUNTIF($E16:$S16,0)+COUNTIF($E17:$S17,0)+COUNTIF($E18:$S18,0)+COUNTIF($E19:$S19,0)</f>
        <v>24</v>
      </c>
      <c r="X16" s="52">
        <f>COUNTIF($E16:$S16,1)+COUNTIF($E17:$S17,1)+COUNTIF($E18:$S18,1)+COUNTIF($E19:$S19,1)</f>
        <v>5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0</v>
      </c>
      <c r="AA16" s="52">
        <f>COUNTIF($E16:$S16,5)+COUNTIF($E17:$S17,5)+COUNTIF($E18:$S18,5)+COUNTIF($E19:$S19,5)</f>
        <v>1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4.25" thickBot="1">
      <c r="A17" s="207" t="s">
        <v>130</v>
      </c>
      <c r="B17" s="55">
        <v>42</v>
      </c>
      <c r="C17" s="56"/>
      <c r="D17" s="57"/>
      <c r="E17" s="148">
        <v>0</v>
      </c>
      <c r="F17" s="149">
        <v>0</v>
      </c>
      <c r="G17" s="149">
        <v>0</v>
      </c>
      <c r="H17" s="149">
        <v>1</v>
      </c>
      <c r="I17" s="149">
        <v>0</v>
      </c>
      <c r="J17" s="149">
        <v>0</v>
      </c>
      <c r="K17" s="149">
        <v>1</v>
      </c>
      <c r="L17" s="149">
        <v>5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99">
        <f t="shared" si="0"/>
        <v>7</v>
      </c>
      <c r="U17" s="60"/>
      <c r="V17" s="61"/>
      <c r="W17" s="62"/>
      <c r="X17" s="62"/>
      <c r="Y17" s="62"/>
      <c r="Z17" s="62"/>
      <c r="AA17" s="62"/>
      <c r="AB17" s="63"/>
      <c r="AC17" s="64"/>
    </row>
    <row r="18" spans="1:29" ht="14.25" thickBot="1">
      <c r="A18" s="208"/>
      <c r="B18" s="175" t="s">
        <v>85</v>
      </c>
      <c r="C18" s="176"/>
      <c r="D18" s="177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99">
        <f t="shared" si="0"/>
        <v>0</v>
      </c>
      <c r="U18" s="100"/>
      <c r="V18" s="120">
        <v>0.5090277777777777</v>
      </c>
      <c r="W18" s="98" t="s">
        <v>9</v>
      </c>
      <c r="X18" s="70"/>
      <c r="Y18" s="70"/>
      <c r="Z18" s="71"/>
      <c r="AA18" s="71"/>
      <c r="AB18" s="72"/>
      <c r="AC18" s="73" t="str">
        <f>TEXT((V19-V18+0.00000000000001),"[hh].mm.ss")</f>
        <v>04.57.00</v>
      </c>
    </row>
    <row r="19" spans="1:29" ht="14.25" thickBot="1">
      <c r="A19" s="209"/>
      <c r="B19" s="74"/>
      <c r="C19" s="75"/>
      <c r="D19" s="76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18">
        <f t="shared" si="0"/>
        <v>0</v>
      </c>
      <c r="U19" s="96"/>
      <c r="V19" s="79">
        <v>0.7152777777777778</v>
      </c>
      <c r="W19" s="94" t="s">
        <v>10</v>
      </c>
      <c r="X19" s="81"/>
      <c r="Y19" s="81"/>
      <c r="Z19" s="82"/>
      <c r="AA19" s="81"/>
      <c r="AB19" s="83"/>
      <c r="AC19" s="84" t="s">
        <v>23</v>
      </c>
    </row>
    <row r="20" spans="1:29" ht="13.5">
      <c r="A20" s="45"/>
      <c r="B20" s="171" t="s">
        <v>93</v>
      </c>
      <c r="C20" s="172"/>
      <c r="D20" s="104" t="s">
        <v>62</v>
      </c>
      <c r="E20" s="147">
        <v>1</v>
      </c>
      <c r="F20" s="138">
        <v>5</v>
      </c>
      <c r="G20" s="138">
        <v>3</v>
      </c>
      <c r="H20" s="138">
        <v>1</v>
      </c>
      <c r="I20" s="138">
        <v>3</v>
      </c>
      <c r="J20" s="138">
        <v>0</v>
      </c>
      <c r="K20" s="138">
        <v>0</v>
      </c>
      <c r="L20" s="138">
        <v>5</v>
      </c>
      <c r="M20" s="138">
        <v>5</v>
      </c>
      <c r="N20" s="138">
        <v>5</v>
      </c>
      <c r="O20" s="138">
        <v>0</v>
      </c>
      <c r="P20" s="138">
        <v>5</v>
      </c>
      <c r="Q20" s="138">
        <v>1</v>
      </c>
      <c r="R20" s="138">
        <v>5</v>
      </c>
      <c r="S20" s="138">
        <v>0</v>
      </c>
      <c r="T20" s="103">
        <f t="shared" si="0"/>
        <v>39</v>
      </c>
      <c r="U20" s="50"/>
      <c r="V20" s="51">
        <f>SUM(T20:T23)+IF(ISNUMBER(U20),U20,0)+IF(ISNUMBER(U22),U22,0)+IF(ISNUMBER(U23),U23,0)</f>
        <v>66</v>
      </c>
      <c r="W20" s="52">
        <f>COUNTIF($E20:$S20,0)+COUNTIF($E21:$S21,0)+COUNTIF($E22:$S22,0)+COUNTIF($E23:$S23,0)</f>
        <v>10</v>
      </c>
      <c r="X20" s="52">
        <f>COUNTIF($E20:$S20,1)+COUNTIF($E21:$S21,1)+COUNTIF($E22:$S22,1)+COUNTIF($E23:$S23,1)</f>
        <v>6</v>
      </c>
      <c r="Y20" s="52">
        <f>COUNTIF($E20:$S20,2)+COUNTIF($E21:$S21,2)+COUNTIF($E22:$S22,2)+COUNTIF($E23:$S23,2)</f>
        <v>0</v>
      </c>
      <c r="Z20" s="52">
        <f>COUNTIF($E20:$S20,3)+COUNTIF($E21:$S21,3)+COUNTIF($E22:$S22,3)+COUNTIF($E23:$S23,3)</f>
        <v>5</v>
      </c>
      <c r="AA20" s="52">
        <f>COUNTIF($E20:$S20,5)+COUNTIF($E21:$S21,5)+COUNTIF($E22:$S22,5)+COUNTIF($E23:$S23,5)</f>
        <v>9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207" t="s">
        <v>131</v>
      </c>
      <c r="B21" s="55">
        <v>2</v>
      </c>
      <c r="C21" s="56"/>
      <c r="D21" s="57"/>
      <c r="E21" s="148">
        <v>0</v>
      </c>
      <c r="F21" s="149">
        <v>0</v>
      </c>
      <c r="G21" s="149">
        <v>3</v>
      </c>
      <c r="H21" s="149">
        <v>1</v>
      </c>
      <c r="I21" s="149">
        <v>1</v>
      </c>
      <c r="J21" s="149">
        <v>0</v>
      </c>
      <c r="K21" s="149">
        <v>0</v>
      </c>
      <c r="L21" s="149">
        <v>3</v>
      </c>
      <c r="M21" s="149">
        <v>3</v>
      </c>
      <c r="N21" s="149">
        <v>5</v>
      </c>
      <c r="O21" s="149">
        <v>5</v>
      </c>
      <c r="P21" s="149">
        <v>5</v>
      </c>
      <c r="Q21" s="149">
        <v>1</v>
      </c>
      <c r="R21" s="149">
        <v>0</v>
      </c>
      <c r="S21" s="149">
        <v>0</v>
      </c>
      <c r="T21" s="99">
        <f t="shared" si="0"/>
        <v>27</v>
      </c>
      <c r="U21" s="60"/>
      <c r="V21" s="61"/>
      <c r="W21" s="62"/>
      <c r="X21" s="62"/>
      <c r="Y21" s="62"/>
      <c r="Z21" s="62"/>
      <c r="AA21" s="62"/>
      <c r="AB21" s="63"/>
      <c r="AC21" s="64"/>
    </row>
    <row r="22" spans="1:29" ht="14.25" thickBot="1">
      <c r="A22" s="208"/>
      <c r="B22" s="175" t="s">
        <v>53</v>
      </c>
      <c r="C22" s="176"/>
      <c r="D22" s="177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99">
        <f t="shared" si="0"/>
        <v>0</v>
      </c>
      <c r="U22" s="100"/>
      <c r="V22" s="120">
        <v>0.5076388888888889</v>
      </c>
      <c r="W22" s="98" t="s">
        <v>9</v>
      </c>
      <c r="X22" s="70"/>
      <c r="Y22" s="70"/>
      <c r="Z22" s="71"/>
      <c r="AA22" s="71"/>
      <c r="AB22" s="72"/>
      <c r="AC22" s="73" t="str">
        <f>TEXT((V23-V22+0.00000000000001),"[hh].mm.ss")</f>
        <v>05.00.00</v>
      </c>
    </row>
    <row r="23" spans="1:29" ht="14.25" thickBot="1">
      <c r="A23" s="209"/>
      <c r="B23" s="74"/>
      <c r="C23" s="75"/>
      <c r="D23" s="76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18">
        <f t="shared" si="0"/>
        <v>0</v>
      </c>
      <c r="U23" s="96"/>
      <c r="V23" s="79">
        <v>0.7159722222222222</v>
      </c>
      <c r="W23" s="94" t="s">
        <v>10</v>
      </c>
      <c r="X23" s="81"/>
      <c r="Y23" s="81"/>
      <c r="Z23" s="82"/>
      <c r="AA23" s="81"/>
      <c r="AB23" s="83"/>
      <c r="AC23" s="84" t="str">
        <f>TEXT(IF($E21="","",(IF($E22="",T21/(15-(COUNTIF($E21:$S21,""))),(IF($E23="",(T21+T22)/(30-(COUNTIF($E21:$S21,"")+COUNTIF($E22:$S22,""))),(T21+T22+T23)/(45-(COUNTIF($E21:$S21,"")+COUNTIF($E22:$S22,"")+COUNTIF($E23:$S23,"")))))))),"0,00")</f>
        <v>1,80</v>
      </c>
    </row>
  </sheetData>
  <sheetProtection/>
  <mergeCells count="18">
    <mergeCell ref="W1:AC1"/>
    <mergeCell ref="B8:C8"/>
    <mergeCell ref="E4:N5"/>
    <mergeCell ref="D2:V2"/>
    <mergeCell ref="D1:V1"/>
    <mergeCell ref="B12:C12"/>
    <mergeCell ref="A13:A15"/>
    <mergeCell ref="B14:D14"/>
    <mergeCell ref="A9:A11"/>
    <mergeCell ref="B10:D10"/>
    <mergeCell ref="A1:C2"/>
    <mergeCell ref="A3:V3"/>
    <mergeCell ref="B20:C20"/>
    <mergeCell ref="A21:A23"/>
    <mergeCell ref="B22:D22"/>
    <mergeCell ref="B16:C16"/>
    <mergeCell ref="A17:A19"/>
    <mergeCell ref="B18:D18"/>
  </mergeCells>
  <printOptions/>
  <pageMargins left="0.23" right="0.49" top="0.38" bottom="0.36" header="0.32" footer="0.1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7"/>
  <sheetViews>
    <sheetView zoomScale="80" zoomScaleNormal="80" zoomScalePageLayoutView="0" workbookViewId="0" topLeftCell="A1">
      <selection activeCell="E24" sqref="E24:S25"/>
    </sheetView>
  </sheetViews>
  <sheetFormatPr defaultColWidth="10.375" defaultRowHeight="12.75"/>
  <cols>
    <col min="1" max="1" width="9.625" style="0" customWidth="1"/>
    <col min="2" max="2" width="9.625" style="1" customWidth="1"/>
    <col min="3" max="3" width="9.625" style="0" customWidth="1"/>
    <col min="4" max="4" width="11.875" style="0" customWidth="1"/>
    <col min="5" max="19" width="3.375" style="0" customWidth="1"/>
    <col min="20" max="20" width="6.375" style="0" customWidth="1"/>
    <col min="21" max="21" width="5.375" style="0" customWidth="1"/>
    <col min="22" max="22" width="9.375" style="0" customWidth="1"/>
    <col min="23" max="28" width="3.375" style="0" customWidth="1"/>
    <col min="29" max="29" width="9.375" style="0" customWidth="1"/>
  </cols>
  <sheetData>
    <row r="1" spans="1:29" ht="39.7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9" t="s">
        <v>17</v>
      </c>
      <c r="X1" s="190"/>
      <c r="Y1" s="190"/>
      <c r="Z1" s="190"/>
      <c r="AA1" s="190"/>
      <c r="AB1" s="190"/>
      <c r="AC1" s="191"/>
    </row>
    <row r="2" spans="1:29" ht="39.7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4"/>
      <c r="X2" s="4"/>
      <c r="Y2" s="4"/>
      <c r="Z2" s="4"/>
      <c r="AA2" s="4"/>
      <c r="AB2" s="5"/>
      <c r="AC2" s="110" t="s">
        <v>11</v>
      </c>
    </row>
    <row r="3" spans="1:29" ht="30" customHeight="1" thickBo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6"/>
      <c r="X3" s="6"/>
      <c r="Y3" s="6"/>
      <c r="Z3" s="6"/>
      <c r="AA3" s="6"/>
      <c r="AB3" s="6"/>
      <c r="AC3" s="105"/>
    </row>
    <row r="4" spans="1:29" s="3" customFormat="1" ht="15" customHeight="1">
      <c r="A4" s="8">
        <v>0</v>
      </c>
      <c r="B4" s="9"/>
      <c r="C4" s="10"/>
      <c r="D4" s="10"/>
      <c r="E4" s="200" t="s">
        <v>94</v>
      </c>
      <c r="F4" s="200"/>
      <c r="G4" s="200"/>
      <c r="H4" s="200"/>
      <c r="I4" s="200"/>
      <c r="J4" s="200"/>
      <c r="K4" s="200"/>
      <c r="L4" s="200"/>
      <c r="M4" s="200"/>
      <c r="N4" s="200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s="3" customFormat="1" ht="15" customHeight="1" thickBot="1">
      <c r="A5" s="15"/>
      <c r="B5" s="16"/>
      <c r="C5" s="17"/>
      <c r="D5" s="1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19"/>
      <c r="P5" s="19"/>
      <c r="Q5" s="19"/>
      <c r="R5" s="19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s="3" customFormat="1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s="3" customFormat="1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s="3" customFormat="1" ht="15" customHeight="1">
      <c r="A8" s="45"/>
      <c r="B8" s="171" t="s">
        <v>15</v>
      </c>
      <c r="C8" s="172"/>
      <c r="D8" s="46" t="s">
        <v>29</v>
      </c>
      <c r="E8" s="147">
        <v>3</v>
      </c>
      <c r="F8" s="138">
        <v>3</v>
      </c>
      <c r="G8" s="138">
        <v>5</v>
      </c>
      <c r="H8" s="138">
        <v>3</v>
      </c>
      <c r="I8" s="138">
        <v>3</v>
      </c>
      <c r="J8" s="138">
        <v>1</v>
      </c>
      <c r="K8" s="138">
        <v>1</v>
      </c>
      <c r="L8" s="138">
        <v>2</v>
      </c>
      <c r="M8" s="138">
        <v>3</v>
      </c>
      <c r="N8" s="138">
        <v>5</v>
      </c>
      <c r="O8" s="138">
        <v>5</v>
      </c>
      <c r="P8" s="138">
        <v>3</v>
      </c>
      <c r="Q8" s="138">
        <v>3</v>
      </c>
      <c r="R8" s="138">
        <v>3</v>
      </c>
      <c r="S8" s="138">
        <v>3</v>
      </c>
      <c r="T8" s="49">
        <f aca="true" t="shared" si="0" ref="T8:T27">SUM(E8:S8)</f>
        <v>46</v>
      </c>
      <c r="U8" s="50"/>
      <c r="V8" s="51">
        <f>SUM(T8:T11)+IF(ISNUMBER(U8),U8,0)+IF(ISNUMBER(U10),U10,0)+IF(ISNUMBER(U11),U11,0)</f>
        <v>93</v>
      </c>
      <c r="W8" s="52">
        <f>COUNTIF($E8:$S8,0)+COUNTIF($E9:$S9,0)+COUNTIF($E10:$S10,0)+COUNTIF($E11:$S11,0)</f>
        <v>0</v>
      </c>
      <c r="X8" s="52">
        <f>COUNTIF($E8:$S8,1)+COUNTIF($E9:$S9,1)+COUNTIF($E10:$S10,1)+COUNTIF($E11:$S11,1)</f>
        <v>6</v>
      </c>
      <c r="Y8" s="52">
        <f>COUNTIF($E8:$S8,2)+COUNTIF($E9:$S9,2)+COUNTIF($E10:$S10,2)+COUNTIF($E11:$S11,2)</f>
        <v>1</v>
      </c>
      <c r="Z8" s="52">
        <f>COUNTIF($E8:$S8,3)+COUNTIF($E9:$S9,3)+COUNTIF($E10:$S10,3)+COUNTIF($E11:$S11,3)</f>
        <v>15</v>
      </c>
      <c r="AA8" s="52">
        <f>COUNTIF($E8:$S8,5)+COUNTIF($E9:$S9,5)+COUNTIF($E10:$S10,5)+COUNTIF($E11:$S11,5)</f>
        <v>8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s="3" customFormat="1" ht="15" customHeight="1" thickBot="1">
      <c r="A9" s="210" t="s">
        <v>132</v>
      </c>
      <c r="B9" s="121">
        <v>8</v>
      </c>
      <c r="C9" s="56"/>
      <c r="D9" s="57"/>
      <c r="E9" s="148">
        <v>3</v>
      </c>
      <c r="F9" s="149">
        <v>3</v>
      </c>
      <c r="G9" s="149">
        <v>5</v>
      </c>
      <c r="H9" s="149">
        <v>1</v>
      </c>
      <c r="I9" s="149">
        <v>1</v>
      </c>
      <c r="J9" s="149">
        <v>1</v>
      </c>
      <c r="K9" s="149">
        <v>1</v>
      </c>
      <c r="L9" s="149">
        <v>5</v>
      </c>
      <c r="M9" s="149">
        <v>3</v>
      </c>
      <c r="N9" s="149">
        <v>5</v>
      </c>
      <c r="O9" s="149">
        <v>3</v>
      </c>
      <c r="P9" s="149">
        <v>5</v>
      </c>
      <c r="Q9" s="149">
        <v>3</v>
      </c>
      <c r="R9" s="149">
        <v>5</v>
      </c>
      <c r="S9" s="149">
        <v>3</v>
      </c>
      <c r="T9" s="99">
        <f t="shared" si="0"/>
        <v>47</v>
      </c>
      <c r="U9" s="60"/>
      <c r="V9" s="61"/>
      <c r="W9" s="62"/>
      <c r="X9" s="62"/>
      <c r="Y9" s="62"/>
      <c r="Z9" s="62"/>
      <c r="AA9" s="62"/>
      <c r="AB9" s="63"/>
      <c r="AC9" s="64"/>
    </row>
    <row r="10" spans="1:29" s="3" customFormat="1" ht="15" customHeight="1" thickBot="1">
      <c r="A10" s="211"/>
      <c r="B10" s="175" t="s">
        <v>39</v>
      </c>
      <c r="C10" s="176"/>
      <c r="D10" s="177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99">
        <f t="shared" si="0"/>
        <v>0</v>
      </c>
      <c r="U10" s="100"/>
      <c r="V10" s="68">
        <v>0.5041666666666667</v>
      </c>
      <c r="W10" s="98" t="s">
        <v>9</v>
      </c>
      <c r="X10" s="70"/>
      <c r="Y10" s="70"/>
      <c r="Z10" s="71"/>
      <c r="AA10" s="71"/>
      <c r="AB10" s="72"/>
      <c r="AC10" s="73" t="str">
        <f>TEXT((V11-V10+0.00000000000001),"[hh].mm.ss")</f>
        <v>05.49.00</v>
      </c>
    </row>
    <row r="11" spans="1:29" s="3" customFormat="1" ht="15" customHeight="1" thickBot="1">
      <c r="A11" s="212"/>
      <c r="B11" s="74" t="s">
        <v>17</v>
      </c>
      <c r="C11" s="75"/>
      <c r="D11" s="76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18">
        <f t="shared" si="0"/>
        <v>0</v>
      </c>
      <c r="U11" s="96"/>
      <c r="V11" s="79">
        <v>0.7465277777777778</v>
      </c>
      <c r="W11" s="94" t="s">
        <v>10</v>
      </c>
      <c r="X11" s="81"/>
      <c r="Y11" s="81"/>
      <c r="Z11" s="82"/>
      <c r="AA11" s="81"/>
      <c r="AB11" s="83"/>
      <c r="AC11" s="84" t="str">
        <f>TEXT(IF($E9="","",(IF($E10="",T9/(15-(COUNTIF($E9:$S9,""))),(IF($E11="",(T9+T10)/(30-(COUNTIF($E9:$S9,"")+COUNTIF($E10:$S10,""))),(T9+T10+T11)/(45-(COUNTIF($E9:$S9,"")+COUNTIF($E10:$S10,"")+COUNTIF($E11:$S11,"")))))))),"0,00")</f>
        <v>3,13</v>
      </c>
    </row>
    <row r="12" spans="1:29" s="3" customFormat="1" ht="15" customHeight="1">
      <c r="A12" s="45"/>
      <c r="B12" s="171" t="s">
        <v>30</v>
      </c>
      <c r="C12" s="172"/>
      <c r="D12" s="46" t="s">
        <v>29</v>
      </c>
      <c r="E12" s="147">
        <v>2</v>
      </c>
      <c r="F12" s="138">
        <v>3</v>
      </c>
      <c r="G12" s="138">
        <v>3</v>
      </c>
      <c r="H12" s="138">
        <v>1</v>
      </c>
      <c r="I12" s="138">
        <v>5</v>
      </c>
      <c r="J12" s="138">
        <v>0</v>
      </c>
      <c r="K12" s="138">
        <v>0</v>
      </c>
      <c r="L12" s="138">
        <v>2</v>
      </c>
      <c r="M12" s="138">
        <v>3</v>
      </c>
      <c r="N12" s="138">
        <v>1</v>
      </c>
      <c r="O12" s="138">
        <v>5</v>
      </c>
      <c r="P12" s="138">
        <v>3</v>
      </c>
      <c r="Q12" s="138">
        <v>3</v>
      </c>
      <c r="R12" s="138">
        <v>3</v>
      </c>
      <c r="S12" s="138">
        <v>3</v>
      </c>
      <c r="T12" s="90">
        <f t="shared" si="0"/>
        <v>37</v>
      </c>
      <c r="U12" s="91"/>
      <c r="V12" s="95">
        <f>SUM(T12:T14)+U12</f>
        <v>73</v>
      </c>
      <c r="W12" s="52">
        <f>COUNTIF($E12:$S12,0)+COUNTIF($E13:$S13,0)+COUNTIF($E14:$S14,0)+COUNTIF($E15:$S15,0)</f>
        <v>4</v>
      </c>
      <c r="X12" s="52">
        <f>COUNTIF($E12:$S12,1)+COUNTIF($E13:$S13,1)+COUNTIF($E14:$S14,1)+COUNTIF($E15:$S15,1)</f>
        <v>3</v>
      </c>
      <c r="Y12" s="52">
        <f>COUNTIF($E12:$S12,2)+COUNTIF($E13:$S13,2)+COUNTIF($E14:$S14,2)+COUNTIF($E15:$S15,2)</f>
        <v>5</v>
      </c>
      <c r="Z12" s="52">
        <f>COUNTIF($E12:$S12,3)+COUNTIF($E13:$S13,3)+COUNTIF($E14:$S14,3)+COUNTIF($E15:$S15,3)</f>
        <v>15</v>
      </c>
      <c r="AA12" s="52">
        <f>COUNTIF($E12:$S12,5)+COUNTIF($E13:$S13,5)+COUNTIF($E14:$S14,5)+COUNTIF($E15:$S15,5)</f>
        <v>3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s="3" customFormat="1" ht="15" customHeight="1" thickBot="1">
      <c r="A13" s="210" t="s">
        <v>130</v>
      </c>
      <c r="B13" s="121">
        <v>5</v>
      </c>
      <c r="C13" s="56"/>
      <c r="D13" s="57"/>
      <c r="E13" s="148">
        <v>3</v>
      </c>
      <c r="F13" s="149">
        <v>3</v>
      </c>
      <c r="G13" s="149">
        <v>3</v>
      </c>
      <c r="H13" s="149">
        <v>2</v>
      </c>
      <c r="I13" s="149">
        <v>5</v>
      </c>
      <c r="J13" s="149">
        <v>0</v>
      </c>
      <c r="K13" s="149">
        <v>1</v>
      </c>
      <c r="L13" s="149">
        <v>2</v>
      </c>
      <c r="M13" s="149">
        <v>3</v>
      </c>
      <c r="N13" s="149">
        <v>0</v>
      </c>
      <c r="O13" s="149">
        <v>3</v>
      </c>
      <c r="P13" s="149">
        <v>2</v>
      </c>
      <c r="Q13" s="149">
        <v>3</v>
      </c>
      <c r="R13" s="149">
        <v>3</v>
      </c>
      <c r="S13" s="149">
        <v>3</v>
      </c>
      <c r="T13" s="99">
        <f t="shared" si="0"/>
        <v>36</v>
      </c>
      <c r="U13" s="60"/>
      <c r="V13" s="61"/>
      <c r="W13" s="62"/>
      <c r="X13" s="62"/>
      <c r="Y13" s="62"/>
      <c r="Z13" s="62"/>
      <c r="AA13" s="62"/>
      <c r="AB13" s="63"/>
      <c r="AC13" s="64"/>
    </row>
    <row r="14" spans="1:29" s="3" customFormat="1" ht="15" customHeight="1" thickBot="1">
      <c r="A14" s="211"/>
      <c r="B14" s="175" t="s">
        <v>37</v>
      </c>
      <c r="C14" s="176"/>
      <c r="D14" s="177"/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99">
        <f t="shared" si="0"/>
        <v>0</v>
      </c>
      <c r="U14" s="67"/>
      <c r="V14" s="120">
        <v>0.5055555555555555</v>
      </c>
      <c r="W14" s="69" t="s">
        <v>9</v>
      </c>
      <c r="X14" s="70"/>
      <c r="Y14" s="70"/>
      <c r="Z14" s="71"/>
      <c r="AA14" s="71"/>
      <c r="AB14" s="72"/>
      <c r="AC14" s="73" t="str">
        <f>TEXT((V15-V14+0.00000000000001),"[hh].mm.ss")</f>
        <v>05.45.00</v>
      </c>
    </row>
    <row r="15" spans="1:29" s="3" customFormat="1" ht="15" customHeight="1" thickBot="1">
      <c r="A15" s="212"/>
      <c r="B15" s="74" t="s">
        <v>17</v>
      </c>
      <c r="C15" s="75"/>
      <c r="D15" s="76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18">
        <f t="shared" si="0"/>
        <v>0</v>
      </c>
      <c r="U15" s="93"/>
      <c r="V15" s="68">
        <v>0.7451388888888889</v>
      </c>
      <c r="W15" s="80" t="s">
        <v>10</v>
      </c>
      <c r="X15" s="81"/>
      <c r="Y15" s="81"/>
      <c r="Z15" s="82"/>
      <c r="AA15" s="81"/>
      <c r="AB15" s="83"/>
      <c r="AC15" s="84" t="str">
        <f>TEXT(IF($E13="","",(IF($E14="",T13/(15-(COUNTIF($E13:$S13,""))),(IF($E15="",(T13+T14)/(30-(COUNTIF($E13:$S13,"")+COUNTIF($E14:$S14,""))),(T13+T14+T15)/(45-(COUNTIF($E13:$S13,"")+COUNTIF($E14:$S14,"")+COUNTIF($E15:$S15,"")))))))),"0,00")</f>
        <v>2,40</v>
      </c>
    </row>
    <row r="16" spans="1:29" ht="13.5">
      <c r="A16" s="45"/>
      <c r="B16" s="171" t="s">
        <v>95</v>
      </c>
      <c r="C16" s="172"/>
      <c r="D16" s="104" t="s">
        <v>68</v>
      </c>
      <c r="E16" s="147">
        <v>3</v>
      </c>
      <c r="F16" s="138">
        <v>5</v>
      </c>
      <c r="G16" s="138">
        <v>3</v>
      </c>
      <c r="H16" s="138">
        <v>3</v>
      </c>
      <c r="I16" s="138">
        <v>5</v>
      </c>
      <c r="J16" s="138">
        <v>0</v>
      </c>
      <c r="K16" s="138">
        <v>1</v>
      </c>
      <c r="L16" s="138">
        <v>5</v>
      </c>
      <c r="M16" s="138">
        <v>3</v>
      </c>
      <c r="N16" s="138">
        <v>1</v>
      </c>
      <c r="O16" s="138">
        <v>5</v>
      </c>
      <c r="P16" s="138">
        <v>5</v>
      </c>
      <c r="Q16" s="138">
        <v>5</v>
      </c>
      <c r="R16" s="138">
        <v>5</v>
      </c>
      <c r="S16" s="138">
        <v>5</v>
      </c>
      <c r="T16" s="90">
        <f t="shared" si="0"/>
        <v>54</v>
      </c>
      <c r="U16" s="50"/>
      <c r="V16" s="51">
        <f>SUM(T16:T19)+IF(ISNUMBER(U16),U16,0)+IF(ISNUMBER(U18),U18,0)+IF(ISNUMBER(U19),U19,0)</f>
        <v>118</v>
      </c>
      <c r="W16" s="52">
        <f>COUNTIF($E16:$S16,0)+COUNTIF($E17:$S17,0)+COUNTIF($E18:$S18,0)+COUNTIF($E19:$S19,0)</f>
        <v>2</v>
      </c>
      <c r="X16" s="52">
        <f>COUNTIF($E16:$S16,1)+COUNTIF($E17:$S17,1)+COUNTIF($E18:$S18,1)+COUNTIF($E19:$S19,1)</f>
        <v>3</v>
      </c>
      <c r="Y16" s="52">
        <f>COUNTIF($E16:$S16,2)+COUNTIF($E17:$S17,2)+COUNTIF($E18:$S18,2)+COUNTIF($E19:$S19,2)</f>
        <v>0</v>
      </c>
      <c r="Z16" s="52">
        <f>COUNTIF($E16:$S16,3)+COUNTIF($E17:$S17,3)+COUNTIF($E18:$S18,3)+COUNTIF($E19:$S19,3)</f>
        <v>5</v>
      </c>
      <c r="AA16" s="52">
        <f>COUNTIF($E16:$S16,5)+COUNTIF($E17:$S17,5)+COUNTIF($E18:$S18,5)+COUNTIF($E19:$S19,5)</f>
        <v>20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4.25" thickBot="1">
      <c r="A17" s="210" t="s">
        <v>134</v>
      </c>
      <c r="B17" s="135">
        <v>10</v>
      </c>
      <c r="C17" s="56"/>
      <c r="D17" s="57"/>
      <c r="E17" s="148">
        <v>5</v>
      </c>
      <c r="F17" s="149">
        <v>5</v>
      </c>
      <c r="G17" s="149">
        <v>5</v>
      </c>
      <c r="H17" s="149">
        <v>5</v>
      </c>
      <c r="I17" s="149">
        <v>5</v>
      </c>
      <c r="J17" s="149">
        <v>1</v>
      </c>
      <c r="K17" s="149">
        <v>0</v>
      </c>
      <c r="L17" s="149">
        <v>5</v>
      </c>
      <c r="M17" s="149">
        <v>5</v>
      </c>
      <c r="N17" s="149">
        <v>5</v>
      </c>
      <c r="O17" s="149">
        <v>5</v>
      </c>
      <c r="P17" s="149">
        <v>5</v>
      </c>
      <c r="Q17" s="149">
        <v>3</v>
      </c>
      <c r="R17" s="149">
        <v>5</v>
      </c>
      <c r="S17" s="149">
        <v>5</v>
      </c>
      <c r="T17" s="99">
        <f t="shared" si="0"/>
        <v>64</v>
      </c>
      <c r="U17" s="60"/>
      <c r="V17" s="61"/>
      <c r="W17" s="62"/>
      <c r="X17" s="62"/>
      <c r="Y17" s="62"/>
      <c r="Z17" s="62"/>
      <c r="AA17" s="62"/>
      <c r="AB17" s="63"/>
      <c r="AC17" s="64"/>
    </row>
    <row r="18" spans="1:29" ht="14.25" thickBot="1">
      <c r="A18" s="211"/>
      <c r="B18" s="175"/>
      <c r="C18" s="176"/>
      <c r="D18" s="177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99">
        <f t="shared" si="0"/>
        <v>0</v>
      </c>
      <c r="U18" s="67"/>
      <c r="V18" s="68">
        <v>0.50625</v>
      </c>
      <c r="W18" s="98" t="s">
        <v>9</v>
      </c>
      <c r="X18" s="70"/>
      <c r="Y18" s="70"/>
      <c r="Z18" s="71"/>
      <c r="AA18" s="71"/>
      <c r="AB18" s="72"/>
      <c r="AC18" s="73" t="str">
        <f>TEXT((V19-V18+0.00000000000001),"[hh].mm.ss")</f>
        <v>05.11.00</v>
      </c>
    </row>
    <row r="19" spans="1:29" ht="14.25" thickBot="1">
      <c r="A19" s="212"/>
      <c r="B19" s="74" t="s">
        <v>114</v>
      </c>
      <c r="C19" s="75"/>
      <c r="D19" s="76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18">
        <f t="shared" si="0"/>
        <v>0</v>
      </c>
      <c r="U19" s="96"/>
      <c r="V19" s="79">
        <v>0.7222222222222222</v>
      </c>
      <c r="W19" s="94" t="s">
        <v>10</v>
      </c>
      <c r="X19" s="81"/>
      <c r="Y19" s="81"/>
      <c r="Z19" s="82"/>
      <c r="AA19" s="81"/>
      <c r="AB19" s="83"/>
      <c r="AC19" s="84" t="str">
        <f>TEXT(IF($E17="","",(IF($E18="",T17/(15-(COUNTIF($E17:$S17,""))),(IF($E19="",(T17+T18)/(30-(COUNTIF($E17:$S17,"")+COUNTIF($E18:$S18,""))),(T17+T18+T19)/(45-(COUNTIF($E17:$S17,"")+COUNTIF($E18:$S18,"")+COUNTIF($E19:$S19,"")))))))),"0,00")</f>
        <v>4,27</v>
      </c>
    </row>
    <row r="20" spans="1:29" ht="13.5">
      <c r="A20" s="45"/>
      <c r="B20" s="171" t="s">
        <v>96</v>
      </c>
      <c r="C20" s="172"/>
      <c r="D20" s="46" t="s">
        <v>68</v>
      </c>
      <c r="E20" s="147">
        <v>2</v>
      </c>
      <c r="F20" s="138">
        <v>5</v>
      </c>
      <c r="G20" s="138">
        <v>3</v>
      </c>
      <c r="H20" s="138">
        <v>5</v>
      </c>
      <c r="I20" s="138">
        <v>5</v>
      </c>
      <c r="J20" s="138">
        <v>0</v>
      </c>
      <c r="K20" s="138">
        <v>1</v>
      </c>
      <c r="L20" s="138">
        <v>2</v>
      </c>
      <c r="M20" s="138">
        <v>3</v>
      </c>
      <c r="N20" s="138">
        <v>0</v>
      </c>
      <c r="O20" s="138">
        <v>5</v>
      </c>
      <c r="P20" s="138">
        <v>3</v>
      </c>
      <c r="Q20" s="138">
        <v>3</v>
      </c>
      <c r="R20" s="138">
        <v>3</v>
      </c>
      <c r="S20" s="138">
        <v>3</v>
      </c>
      <c r="T20" s="90">
        <f t="shared" si="0"/>
        <v>43</v>
      </c>
      <c r="U20" s="50"/>
      <c r="V20" s="51">
        <f>SUM(T20:T23)+IF(ISNUMBER(U20),U20,0)+IF(ISNUMBER(U22),U22,0)+IF(ISNUMBER(U23),U23,0)</f>
        <v>90</v>
      </c>
      <c r="W20" s="52">
        <f>COUNTIF($E20:$S20,0)+COUNTIF($E21:$S21,0)+COUNTIF($E22:$S22,0)+COUNTIF($E23:$S23,0)</f>
        <v>2</v>
      </c>
      <c r="X20" s="52">
        <f>COUNTIF($E20:$S20,1)+COUNTIF($E21:$S21,1)+COUNTIF($E22:$S22,1)+COUNTIF($E23:$S23,1)</f>
        <v>4</v>
      </c>
      <c r="Y20" s="52">
        <f>COUNTIF($E20:$S20,2)+COUNTIF($E21:$S21,2)+COUNTIF($E22:$S22,2)+COUNTIF($E23:$S23,2)</f>
        <v>2</v>
      </c>
      <c r="Z20" s="52">
        <f>COUNTIF($E20:$S20,3)+COUNTIF($E21:$S21,3)+COUNTIF($E22:$S22,3)+COUNTIF($E23:$S23,3)</f>
        <v>14</v>
      </c>
      <c r="AA20" s="52">
        <f>COUNTIF($E20:$S20,5)+COUNTIF($E21:$S21,5)+COUNTIF($E22:$S22,5)+COUNTIF($E23:$S23,5)</f>
        <v>8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210" t="s">
        <v>131</v>
      </c>
      <c r="B21" s="121">
        <v>46</v>
      </c>
      <c r="C21" s="56"/>
      <c r="D21" s="57"/>
      <c r="E21" s="148">
        <v>3</v>
      </c>
      <c r="F21" s="149">
        <v>5</v>
      </c>
      <c r="G21" s="149">
        <v>5</v>
      </c>
      <c r="H21" s="149">
        <v>5</v>
      </c>
      <c r="I21" s="149">
        <v>3</v>
      </c>
      <c r="J21" s="149">
        <v>1</v>
      </c>
      <c r="K21" s="149">
        <v>1</v>
      </c>
      <c r="L21" s="149">
        <v>3</v>
      </c>
      <c r="M21" s="149">
        <v>3</v>
      </c>
      <c r="N21" s="149">
        <v>1</v>
      </c>
      <c r="O21" s="149">
        <v>3</v>
      </c>
      <c r="P21" s="149">
        <v>3</v>
      </c>
      <c r="Q21" s="149">
        <v>3</v>
      </c>
      <c r="R21" s="149">
        <v>3</v>
      </c>
      <c r="S21" s="149">
        <v>5</v>
      </c>
      <c r="T21" s="99">
        <f t="shared" si="0"/>
        <v>47</v>
      </c>
      <c r="U21" s="60"/>
      <c r="V21" s="61"/>
      <c r="W21" s="62"/>
      <c r="X21" s="62"/>
      <c r="Y21" s="62"/>
      <c r="Z21" s="62"/>
      <c r="AA21" s="62"/>
      <c r="AB21" s="63"/>
      <c r="AC21" s="64"/>
    </row>
    <row r="22" spans="1:29" ht="14.25" thickBot="1">
      <c r="A22" s="211"/>
      <c r="B22" s="175"/>
      <c r="C22" s="176"/>
      <c r="D22" s="177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99">
        <f t="shared" si="0"/>
        <v>0</v>
      </c>
      <c r="U22" s="67"/>
      <c r="V22" s="68">
        <v>0.5069444444444444</v>
      </c>
      <c r="W22" s="98" t="s">
        <v>9</v>
      </c>
      <c r="X22" s="70"/>
      <c r="Y22" s="70"/>
      <c r="Z22" s="71"/>
      <c r="AA22" s="71"/>
      <c r="AB22" s="72"/>
      <c r="AC22" s="73" t="str">
        <f>TEXT((V23-V22+0.00000000000001),"[hh].mm.ss")</f>
        <v>05.52.00</v>
      </c>
    </row>
    <row r="23" spans="1:29" ht="14.25" thickBot="1">
      <c r="A23" s="212"/>
      <c r="B23" s="74"/>
      <c r="C23" s="75"/>
      <c r="D23" s="76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4">
        <f t="shared" si="0"/>
        <v>0</v>
      </c>
      <c r="U23" s="96"/>
      <c r="V23" s="79">
        <v>0.751388888888889</v>
      </c>
      <c r="W23" s="94" t="s">
        <v>10</v>
      </c>
      <c r="X23" s="81"/>
      <c r="Y23" s="81"/>
      <c r="Z23" s="82"/>
      <c r="AA23" s="81"/>
      <c r="AB23" s="83"/>
      <c r="AC23" s="84" t="str">
        <f>TEXT(IF($E21="","",(IF($E22="",T21/(15-(COUNTIF($E21:$S21,""))),(IF($E23="",(T21+T22)/(30-(COUNTIF($E21:$S21,"")+COUNTIF($E22:$S22,""))),(T21+T22+T23)/(45-(COUNTIF($E21:$S21,"")+COUNTIF($E22:$S22,"")+COUNTIF($E23:$S23,"")))))))),"0,00")</f>
        <v>3,13</v>
      </c>
    </row>
    <row r="24" spans="1:29" ht="13.5">
      <c r="A24" s="45"/>
      <c r="B24" s="171" t="s">
        <v>90</v>
      </c>
      <c r="C24" s="172"/>
      <c r="D24" s="46" t="s">
        <v>29</v>
      </c>
      <c r="E24" s="147">
        <v>5</v>
      </c>
      <c r="F24" s="138">
        <v>3</v>
      </c>
      <c r="G24" s="138">
        <v>5</v>
      </c>
      <c r="H24" s="138">
        <v>3</v>
      </c>
      <c r="I24" s="138">
        <v>5</v>
      </c>
      <c r="J24" s="138">
        <v>2</v>
      </c>
      <c r="K24" s="138">
        <v>3</v>
      </c>
      <c r="L24" s="138">
        <v>2</v>
      </c>
      <c r="M24" s="138">
        <v>3</v>
      </c>
      <c r="N24" s="138">
        <v>5</v>
      </c>
      <c r="O24" s="138">
        <v>3</v>
      </c>
      <c r="P24" s="138">
        <v>2</v>
      </c>
      <c r="Q24" s="138">
        <v>3</v>
      </c>
      <c r="R24" s="138">
        <v>5</v>
      </c>
      <c r="S24" s="138">
        <v>3</v>
      </c>
      <c r="T24" s="103">
        <f t="shared" si="0"/>
        <v>52</v>
      </c>
      <c r="U24" s="50"/>
      <c r="V24" s="51">
        <f>SUM(T24:T27)+IF(ISNUMBER(U24),U24,0)+IF(ISNUMBER(U26),U26,0)+IF(ISNUMBER(U27),U27,0)</f>
        <v>97</v>
      </c>
      <c r="W24" s="52">
        <f>COUNTIF($E24:$S24,0)+COUNTIF($E25:$S25,0)+COUNTIF($E26:$S26,0)+COUNTIF($E27:$S27,0)</f>
        <v>2</v>
      </c>
      <c r="X24" s="52">
        <f>COUNTIF($E24:$S24,1)+COUNTIF($E25:$S25,1)+COUNTIF($E26:$S26,1)+COUNTIF($E27:$S27,1)</f>
        <v>1</v>
      </c>
      <c r="Y24" s="52">
        <f>COUNTIF($E24:$S24,2)+COUNTIF($E25:$S25,2)+COUNTIF($E26:$S26,2)+COUNTIF($E27:$S27,2)</f>
        <v>3</v>
      </c>
      <c r="Z24" s="52">
        <f>COUNTIF($E24:$S24,3)+COUNTIF($E25:$S25,3)+COUNTIF($E26:$S26,3)+COUNTIF($E27:$S27,3)</f>
        <v>15</v>
      </c>
      <c r="AA24" s="52">
        <f>COUNTIF($E24:$S24,5)+COUNTIF($E25:$S25,5)+COUNTIF($E26:$S26,5)+COUNTIF($E27:$S27,5)</f>
        <v>9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210" t="s">
        <v>133</v>
      </c>
      <c r="B25" s="121">
        <v>17</v>
      </c>
      <c r="C25" s="56"/>
      <c r="D25" s="57"/>
      <c r="E25" s="148">
        <v>5</v>
      </c>
      <c r="F25" s="149">
        <v>3</v>
      </c>
      <c r="G25" s="149">
        <v>5</v>
      </c>
      <c r="H25" s="149">
        <v>3</v>
      </c>
      <c r="I25" s="149">
        <v>5</v>
      </c>
      <c r="J25" s="149">
        <v>0</v>
      </c>
      <c r="K25" s="149">
        <v>0</v>
      </c>
      <c r="L25" s="149">
        <v>5</v>
      </c>
      <c r="M25" s="149">
        <v>3</v>
      </c>
      <c r="N25" s="149">
        <v>1</v>
      </c>
      <c r="O25" s="149">
        <v>3</v>
      </c>
      <c r="P25" s="149">
        <v>3</v>
      </c>
      <c r="Q25" s="149">
        <v>3</v>
      </c>
      <c r="R25" s="149">
        <v>3</v>
      </c>
      <c r="S25" s="149">
        <v>3</v>
      </c>
      <c r="T25" s="99">
        <f t="shared" si="0"/>
        <v>45</v>
      </c>
      <c r="U25" s="60"/>
      <c r="V25" s="61"/>
      <c r="W25" s="62"/>
      <c r="X25" s="62"/>
      <c r="Y25" s="62"/>
      <c r="Z25" s="62"/>
      <c r="AA25" s="62"/>
      <c r="AB25" s="63"/>
      <c r="AC25" s="64"/>
    </row>
    <row r="26" spans="1:29" ht="14.25" thickBot="1">
      <c r="A26" s="211"/>
      <c r="B26" s="175" t="s">
        <v>85</v>
      </c>
      <c r="C26" s="176"/>
      <c r="D26" s="177"/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99">
        <f t="shared" si="0"/>
        <v>0</v>
      </c>
      <c r="U26" s="100"/>
      <c r="V26" s="68">
        <v>0.5048611111111111</v>
      </c>
      <c r="W26" s="98" t="s">
        <v>9</v>
      </c>
      <c r="X26" s="70"/>
      <c r="Y26" s="70"/>
      <c r="Z26" s="71"/>
      <c r="AA26" s="71"/>
      <c r="AB26" s="72"/>
      <c r="AC26" s="73" t="str">
        <f>TEXT((V27-V26+0.00000000000001),"[hh].mm.ss")</f>
        <v>05.41.00</v>
      </c>
    </row>
    <row r="27" spans="1:29" ht="14.25" thickBot="1">
      <c r="A27" s="212"/>
      <c r="B27" s="74" t="s">
        <v>17</v>
      </c>
      <c r="C27" s="75"/>
      <c r="D27" s="76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18">
        <f t="shared" si="0"/>
        <v>0</v>
      </c>
      <c r="U27" s="96"/>
      <c r="V27" s="79">
        <v>0.7416666666666667</v>
      </c>
      <c r="W27" s="94" t="s">
        <v>10</v>
      </c>
      <c r="X27" s="81"/>
      <c r="Y27" s="81"/>
      <c r="Z27" s="82"/>
      <c r="AA27" s="81"/>
      <c r="AB27" s="83"/>
      <c r="AC27" s="84" t="str">
        <f>TEXT(IF($E25="","",(IF($E26="",T25/(15-(COUNTIF($E25:$S25,""))),(IF($E27="",(T25+T26)/(30-(COUNTIF($E25:$S25,"")+COUNTIF($E26:$S26,""))),(T25+T26+T27)/(45-(COUNTIF($E25:$S25,"")+COUNTIF($E26:$S26,"")+COUNTIF($E27:$S27,"")))))))),"0,00")</f>
        <v>3,00</v>
      </c>
    </row>
  </sheetData>
  <sheetProtection/>
  <mergeCells count="21">
    <mergeCell ref="D1:V1"/>
    <mergeCell ref="W1:AC1"/>
    <mergeCell ref="D2:V2"/>
    <mergeCell ref="E4:N5"/>
    <mergeCell ref="A9:A11"/>
    <mergeCell ref="A1:C2"/>
    <mergeCell ref="A3:V3"/>
    <mergeCell ref="B8:C8"/>
    <mergeCell ref="B16:C16"/>
    <mergeCell ref="A17:A19"/>
    <mergeCell ref="B18:D18"/>
    <mergeCell ref="B10:D10"/>
    <mergeCell ref="B14:D14"/>
    <mergeCell ref="B12:C12"/>
    <mergeCell ref="A13:A15"/>
    <mergeCell ref="B24:C24"/>
    <mergeCell ref="A25:A27"/>
    <mergeCell ref="B26:D26"/>
    <mergeCell ref="B20:C20"/>
    <mergeCell ref="A21:A23"/>
    <mergeCell ref="B22:D22"/>
  </mergeCells>
  <printOptions/>
  <pageMargins left="0.1968503937007874" right="0" top="0.42" bottom="0.1968503937007874" header="0.2362204724409449" footer="0.4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C35"/>
  <sheetViews>
    <sheetView zoomScale="70" zoomScaleNormal="70" zoomScalePageLayoutView="0" workbookViewId="0" topLeftCell="A1">
      <selection activeCell="E32" sqref="E32:S33"/>
    </sheetView>
  </sheetViews>
  <sheetFormatPr defaultColWidth="10.375" defaultRowHeight="12.75"/>
  <cols>
    <col min="1" max="1" width="9.625" style="3" customWidth="1"/>
    <col min="2" max="2" width="9.625" style="85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11.5039062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31.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9" t="s">
        <v>17</v>
      </c>
      <c r="X1" s="190"/>
      <c r="Y1" s="190"/>
      <c r="Z1" s="190"/>
      <c r="AA1" s="190"/>
      <c r="AB1" s="190"/>
      <c r="AC1" s="191"/>
    </row>
    <row r="2" spans="1:29" ht="27.7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4"/>
      <c r="X2" s="4"/>
      <c r="Y2" s="4"/>
      <c r="Z2" s="4"/>
      <c r="AA2" s="4"/>
      <c r="AB2" s="5"/>
      <c r="AC2" s="109" t="s">
        <v>12</v>
      </c>
    </row>
    <row r="3" spans="1:29" ht="21.75" customHeight="1" thickBo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6"/>
      <c r="X3" s="6"/>
      <c r="Y3" s="6"/>
      <c r="Z3" s="6"/>
      <c r="AA3" s="6"/>
      <c r="AB3" s="6"/>
      <c r="AC3" s="106"/>
    </row>
    <row r="4" spans="1:29" ht="15" customHeight="1">
      <c r="A4" s="8">
        <v>0</v>
      </c>
      <c r="B4" s="9"/>
      <c r="C4" s="10"/>
      <c r="D4" s="10"/>
      <c r="E4" s="200" t="s">
        <v>94</v>
      </c>
      <c r="F4" s="200"/>
      <c r="G4" s="200"/>
      <c r="H4" s="200"/>
      <c r="I4" s="200"/>
      <c r="J4" s="200"/>
      <c r="K4" s="200"/>
      <c r="L4" s="200"/>
      <c r="M4" s="200"/>
      <c r="N4" s="200"/>
      <c r="O4" s="10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2"/>
      <c r="AB4" s="13"/>
      <c r="AC4" s="14"/>
    </row>
    <row r="5" spans="1:29" ht="15" customHeight="1" thickBot="1">
      <c r="A5" s="15"/>
      <c r="B5" s="16"/>
      <c r="C5" s="17"/>
      <c r="D5" s="1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19"/>
      <c r="P5" s="19"/>
      <c r="Q5" s="19"/>
      <c r="R5" s="19"/>
      <c r="S5" s="18"/>
      <c r="T5" s="20"/>
      <c r="U5" s="20"/>
      <c r="V5" s="21"/>
      <c r="W5" s="22"/>
      <c r="X5" s="22"/>
      <c r="Y5" s="22"/>
      <c r="Z5" s="20"/>
      <c r="AA5" s="23"/>
      <c r="AB5" s="24"/>
      <c r="AC5" s="25"/>
    </row>
    <row r="6" spans="1:29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71" t="s">
        <v>31</v>
      </c>
      <c r="C8" s="172"/>
      <c r="D8" s="46" t="s">
        <v>29</v>
      </c>
      <c r="E8" s="147">
        <v>3</v>
      </c>
      <c r="F8" s="138">
        <v>3</v>
      </c>
      <c r="G8" s="138">
        <v>2</v>
      </c>
      <c r="H8" s="138">
        <v>3</v>
      </c>
      <c r="I8" s="138">
        <v>5</v>
      </c>
      <c r="J8" s="138">
        <v>2</v>
      </c>
      <c r="K8" s="138">
        <v>2</v>
      </c>
      <c r="L8" s="138">
        <v>1</v>
      </c>
      <c r="M8" s="138">
        <v>3</v>
      </c>
      <c r="N8" s="138">
        <v>0</v>
      </c>
      <c r="O8" s="138">
        <v>3</v>
      </c>
      <c r="P8" s="138">
        <v>3</v>
      </c>
      <c r="Q8" s="138">
        <v>3</v>
      </c>
      <c r="R8" s="138">
        <v>5</v>
      </c>
      <c r="S8" s="138">
        <v>3</v>
      </c>
      <c r="T8" s="103">
        <f aca="true" t="shared" si="0" ref="T8:T35">SUM(E8:S8)</f>
        <v>41</v>
      </c>
      <c r="U8" s="50"/>
      <c r="V8" s="51">
        <f>SUM(T8:T11)+IF(ISNUMBER(U8),U8,0)+IF(ISNUMBER(U10),U10,0)+IF(ISNUMBER(U11),U11,0)</f>
        <v>88</v>
      </c>
      <c r="W8" s="52">
        <f>COUNTIF($E8:$S8,0)+COUNTIF($E9:$S9,0)+COUNTIF($E10:$S10,0)+COUNTIF($E11:$S11,0)</f>
        <v>1</v>
      </c>
      <c r="X8" s="52">
        <f>COUNTIF($E8:$S8,1)+COUNTIF($E9:$S9,1)+COUNTIF($E10:$S10,1)+COUNTIF($E11:$S11,1)</f>
        <v>4</v>
      </c>
      <c r="Y8" s="52">
        <f>COUNTIF($E8:$S8,2)+COUNTIF($E9:$S9,2)+COUNTIF($E10:$S10,2)+COUNTIF($E11:$S11,2)</f>
        <v>5</v>
      </c>
      <c r="Z8" s="52">
        <f>COUNTIF($E8:$S8,3)+COUNTIF($E9:$S9,3)+COUNTIF($E10:$S10,3)+COUNTIF($E11:$S11,3)</f>
        <v>13</v>
      </c>
      <c r="AA8" s="52">
        <f>COUNTIF($E8:$S8,5)+COUNTIF($E9:$S9,5)+COUNTIF($E10:$S10,5)+COUNTIF($E11:$S11,5)</f>
        <v>7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213" t="s">
        <v>134</v>
      </c>
      <c r="B9" s="87">
        <v>11</v>
      </c>
      <c r="C9" s="56"/>
      <c r="D9" s="57"/>
      <c r="E9" s="148">
        <v>5</v>
      </c>
      <c r="F9" s="149">
        <v>3</v>
      </c>
      <c r="G9" s="149">
        <v>3</v>
      </c>
      <c r="H9" s="149">
        <v>2</v>
      </c>
      <c r="I9" s="149">
        <v>5</v>
      </c>
      <c r="J9" s="149">
        <v>5</v>
      </c>
      <c r="K9" s="149">
        <v>1</v>
      </c>
      <c r="L9" s="149">
        <v>1</v>
      </c>
      <c r="M9" s="149">
        <v>3</v>
      </c>
      <c r="N9" s="149">
        <v>1</v>
      </c>
      <c r="O9" s="149">
        <v>2</v>
      </c>
      <c r="P9" s="149">
        <v>3</v>
      </c>
      <c r="Q9" s="149">
        <v>5</v>
      </c>
      <c r="R9" s="149">
        <v>3</v>
      </c>
      <c r="S9" s="149">
        <v>5</v>
      </c>
      <c r="T9" s="99">
        <f t="shared" si="0"/>
        <v>47</v>
      </c>
      <c r="U9" s="60"/>
      <c r="V9" s="61"/>
      <c r="W9" s="62"/>
      <c r="X9" s="62"/>
      <c r="Y9" s="62"/>
      <c r="Z9" s="62"/>
      <c r="AA9" s="62"/>
      <c r="AB9" s="63"/>
      <c r="AC9" s="64"/>
    </row>
    <row r="10" spans="1:29" ht="15" customHeight="1" thickBot="1">
      <c r="A10" s="208"/>
      <c r="B10" s="175" t="s">
        <v>37</v>
      </c>
      <c r="C10" s="176"/>
      <c r="D10" s="177"/>
      <c r="E10" s="15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99">
        <f t="shared" si="0"/>
        <v>0</v>
      </c>
      <c r="U10" s="100"/>
      <c r="V10" s="112">
        <v>0.5034722222222222</v>
      </c>
      <c r="W10" s="80" t="s">
        <v>9</v>
      </c>
      <c r="X10" s="70"/>
      <c r="Y10" s="70"/>
      <c r="Z10" s="71"/>
      <c r="AA10" s="71"/>
      <c r="AB10" s="72"/>
      <c r="AC10" s="73" t="str">
        <f>TEXT((V11-V10+0.00000000000001),"[hh].mm.ss")</f>
        <v>05.42.00</v>
      </c>
    </row>
    <row r="11" spans="1:29" ht="15" customHeight="1" thickBot="1">
      <c r="A11" s="209"/>
      <c r="B11" s="74" t="s">
        <v>100</v>
      </c>
      <c r="C11" s="75"/>
      <c r="D11" s="76"/>
      <c r="E11" s="152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99">
        <f t="shared" si="0"/>
        <v>0</v>
      </c>
      <c r="U11" s="96"/>
      <c r="V11" s="79">
        <v>0.7409722222222223</v>
      </c>
      <c r="W11" s="94" t="s">
        <v>10</v>
      </c>
      <c r="X11" s="81"/>
      <c r="Y11" s="81"/>
      <c r="Z11" s="82"/>
      <c r="AA11" s="81"/>
      <c r="AB11" s="83"/>
      <c r="AC11" s="84" t="str">
        <f>TEXT(IF($E9="","",(IF($E10="",T9/(15-(COUNTIF($E9:$S9,""))),(IF($E11="",(T9+T10)/(30-(COUNTIF($E9:$S9,"")+COUNTIF($E10:$S10,""))),(T9+T10+T11)/(45-(COUNTIF($E9:$S9,"")+COUNTIF($E10:$S10,"")+COUNTIF($E11:$S11,"")))))))),"0,00")</f>
        <v>3,13</v>
      </c>
    </row>
    <row r="12" spans="1:29" ht="15" customHeight="1">
      <c r="A12" s="45"/>
      <c r="B12" s="171" t="s">
        <v>101</v>
      </c>
      <c r="C12" s="172"/>
      <c r="D12" s="46" t="s">
        <v>68</v>
      </c>
      <c r="E12" s="147">
        <v>3</v>
      </c>
      <c r="F12" s="138">
        <v>2</v>
      </c>
      <c r="G12" s="138">
        <v>0</v>
      </c>
      <c r="H12" s="138">
        <v>0</v>
      </c>
      <c r="I12" s="138">
        <v>3</v>
      </c>
      <c r="J12" s="138">
        <v>0</v>
      </c>
      <c r="K12" s="138">
        <v>0</v>
      </c>
      <c r="L12" s="138">
        <v>2</v>
      </c>
      <c r="M12" s="138">
        <v>2</v>
      </c>
      <c r="N12" s="155">
        <v>3</v>
      </c>
      <c r="O12" s="156">
        <v>1</v>
      </c>
      <c r="P12" s="156">
        <v>0</v>
      </c>
      <c r="Q12" s="156">
        <v>2</v>
      </c>
      <c r="R12" s="156">
        <v>0</v>
      </c>
      <c r="S12" s="155">
        <v>1</v>
      </c>
      <c r="T12" s="103">
        <f t="shared" si="0"/>
        <v>19</v>
      </c>
      <c r="U12" s="91"/>
      <c r="V12" s="95">
        <f>SUM(T12:T15)+IF(ISNUMBER(U12),U12,0)+IF(ISNUMBER(U14),U14,0)+IF(ISNUMBER(U15),U15,0)</f>
        <v>30</v>
      </c>
      <c r="W12" s="52">
        <f>COUNTIF($E12:$S12,0)+COUNTIF($E13:$S13,0)+COUNTIF($E14:$S14,0)+COUNTIF($E15:$S15,0)</f>
        <v>14</v>
      </c>
      <c r="X12" s="52">
        <f>COUNTIF($E12:$S12,1)+COUNTIF($E13:$S13,1)+COUNTIF($E14:$S14,1)+COUNTIF($E15:$S15,1)</f>
        <v>6</v>
      </c>
      <c r="Y12" s="52">
        <f>COUNTIF($E12:$S12,2)+COUNTIF($E13:$S13,2)+COUNTIF($E14:$S14,2)+COUNTIF($E15:$S15,2)</f>
        <v>6</v>
      </c>
      <c r="Z12" s="52">
        <f>COUNTIF($E12:$S12,3)+COUNTIF($E13:$S13,3)+COUNTIF($E14:$S14,3)+COUNTIF($E15:$S15,3)</f>
        <v>4</v>
      </c>
      <c r="AA12" s="52">
        <f>COUNTIF($E12:$S12,5)+COUNTIF($E13:$S13,5)+COUNTIF($E14:$S14,5)+COUNTIF($E15:$S15,5)</f>
        <v>0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213" t="s">
        <v>130</v>
      </c>
      <c r="B13" s="87">
        <v>51</v>
      </c>
      <c r="C13" s="56"/>
      <c r="D13" s="57"/>
      <c r="E13" s="148">
        <v>2</v>
      </c>
      <c r="F13" s="149">
        <v>2</v>
      </c>
      <c r="G13" s="149">
        <v>1</v>
      </c>
      <c r="H13" s="149">
        <v>0</v>
      </c>
      <c r="I13" s="149">
        <v>3</v>
      </c>
      <c r="J13" s="149">
        <v>1</v>
      </c>
      <c r="K13" s="149">
        <v>0</v>
      </c>
      <c r="L13" s="149">
        <v>0</v>
      </c>
      <c r="M13" s="149">
        <v>1</v>
      </c>
      <c r="N13" s="157">
        <v>0</v>
      </c>
      <c r="O13" s="157">
        <v>0</v>
      </c>
      <c r="P13" s="149">
        <v>0</v>
      </c>
      <c r="Q13" s="149">
        <v>1</v>
      </c>
      <c r="R13" s="149">
        <v>0</v>
      </c>
      <c r="S13" s="149">
        <v>0</v>
      </c>
      <c r="T13" s="99">
        <f t="shared" si="0"/>
        <v>11</v>
      </c>
      <c r="U13" s="60"/>
      <c r="V13" s="61"/>
      <c r="W13" s="62"/>
      <c r="X13" s="62"/>
      <c r="Y13" s="62"/>
      <c r="Z13" s="62"/>
      <c r="AA13" s="62"/>
      <c r="AB13" s="63"/>
      <c r="AC13" s="64"/>
    </row>
    <row r="14" spans="1:29" ht="15" customHeight="1" thickBot="1">
      <c r="A14" s="208"/>
      <c r="B14" s="175"/>
      <c r="C14" s="176"/>
      <c r="D14" s="177"/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99">
        <f t="shared" si="0"/>
        <v>0</v>
      </c>
      <c r="U14" s="100"/>
      <c r="V14" s="68">
        <v>0.5006944444444444</v>
      </c>
      <c r="W14" s="98" t="s">
        <v>9</v>
      </c>
      <c r="X14" s="70"/>
      <c r="Y14" s="70"/>
      <c r="Z14" s="71"/>
      <c r="AA14" s="71"/>
      <c r="AB14" s="72"/>
      <c r="AC14" s="73" t="str">
        <f>TEXT((V15-V14+0.00000000000001),"[hh].mm.ss")</f>
        <v>05.05.00</v>
      </c>
    </row>
    <row r="15" spans="1:29" ht="15" customHeight="1" thickBot="1">
      <c r="A15" s="209"/>
      <c r="B15" s="74"/>
      <c r="C15" s="75"/>
      <c r="D15" s="76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99">
        <f t="shared" si="0"/>
        <v>0</v>
      </c>
      <c r="U15" s="96"/>
      <c r="V15" s="79">
        <v>0.7125</v>
      </c>
      <c r="W15" s="94" t="s">
        <v>10</v>
      </c>
      <c r="X15" s="81"/>
      <c r="Y15" s="81"/>
      <c r="Z15" s="82"/>
      <c r="AA15" s="81"/>
      <c r="AB15" s="83"/>
      <c r="AC15" s="84" t="str">
        <f>TEXT(IF($E13="","",(IF($E14="",T13/(15-(COUNTIF($E13:$S13,""))),(IF($E15="",(T13+T14)/(30-(COUNTIF($E13:$S13,"")+COUNTIF($E14:$S14,""))),(T13+T14+T15)/(45-(COUNTIF($E13:$S13,"")+COUNTIF($E14:$S14,"")+COUNTIF($E15:$S15,"")))))))),"0,00")</f>
        <v>0,73</v>
      </c>
    </row>
    <row r="16" spans="1:29" ht="13.5">
      <c r="A16" s="45"/>
      <c r="B16" s="171" t="s">
        <v>41</v>
      </c>
      <c r="C16" s="172"/>
      <c r="D16" s="46" t="s">
        <v>29</v>
      </c>
      <c r="E16" s="147">
        <v>1</v>
      </c>
      <c r="F16" s="138">
        <v>3</v>
      </c>
      <c r="G16" s="138">
        <v>0</v>
      </c>
      <c r="H16" s="138">
        <v>0</v>
      </c>
      <c r="I16" s="138">
        <v>3</v>
      </c>
      <c r="J16" s="138">
        <v>0</v>
      </c>
      <c r="K16" s="138">
        <v>0</v>
      </c>
      <c r="L16" s="138">
        <v>2</v>
      </c>
      <c r="M16" s="138">
        <v>1</v>
      </c>
      <c r="N16" s="138">
        <v>0</v>
      </c>
      <c r="O16" s="138">
        <v>0</v>
      </c>
      <c r="P16" s="138">
        <v>1</v>
      </c>
      <c r="Q16" s="138">
        <v>3</v>
      </c>
      <c r="R16" s="138">
        <v>0</v>
      </c>
      <c r="S16" s="138">
        <v>0</v>
      </c>
      <c r="T16" s="103">
        <f t="shared" si="0"/>
        <v>14</v>
      </c>
      <c r="U16" s="91"/>
      <c r="V16" s="95">
        <f>SUM(T16:T19)+IF(ISNUMBER(U16),U16,0)+IF(ISNUMBER(U18),U18,0)+IF(ISNUMBER(U19),U19,0)</f>
        <v>38</v>
      </c>
      <c r="W16" s="52">
        <f>COUNTIF($E16:$S16,0)+COUNTIF($E17:$S17,0)+COUNTIF($E18:$S18,0)+COUNTIF($E19:$S19,0)</f>
        <v>14</v>
      </c>
      <c r="X16" s="52">
        <f>COUNTIF($E16:$S16,1)+COUNTIF($E17:$S17,1)+COUNTIF($E18:$S18,1)+COUNTIF($E19:$S19,1)</f>
        <v>6</v>
      </c>
      <c r="Y16" s="52">
        <f>COUNTIF($E16:$S16,2)+COUNTIF($E17:$S17,2)+COUNTIF($E18:$S18,2)+COUNTIF($E19:$S19,2)</f>
        <v>2</v>
      </c>
      <c r="Z16" s="52">
        <f>COUNTIF($E16:$S16,3)+COUNTIF($E17:$S17,3)+COUNTIF($E18:$S18,3)+COUNTIF($E19:$S19,3)</f>
        <v>6</v>
      </c>
      <c r="AA16" s="52">
        <f>COUNTIF($E16:$S16,5)+COUNTIF($E17:$S17,5)+COUNTIF($E18:$S18,5)+COUNTIF($E19:$S19,5)</f>
        <v>2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4.25" thickBot="1">
      <c r="A17" s="213" t="s">
        <v>131</v>
      </c>
      <c r="B17" s="107">
        <v>9</v>
      </c>
      <c r="C17" s="56"/>
      <c r="D17" s="57"/>
      <c r="E17" s="148">
        <v>1</v>
      </c>
      <c r="F17" s="149">
        <v>3</v>
      </c>
      <c r="G17" s="149">
        <v>3</v>
      </c>
      <c r="H17" s="149">
        <v>1</v>
      </c>
      <c r="I17" s="149">
        <v>5</v>
      </c>
      <c r="J17" s="149">
        <v>0</v>
      </c>
      <c r="K17" s="149">
        <v>0</v>
      </c>
      <c r="L17" s="149">
        <v>2</v>
      </c>
      <c r="M17" s="149">
        <v>0</v>
      </c>
      <c r="N17" s="149">
        <v>0</v>
      </c>
      <c r="O17" s="149">
        <v>0</v>
      </c>
      <c r="P17" s="149">
        <v>5</v>
      </c>
      <c r="Q17" s="149">
        <v>1</v>
      </c>
      <c r="R17" s="149">
        <v>0</v>
      </c>
      <c r="S17" s="149">
        <v>3</v>
      </c>
      <c r="T17" s="99">
        <f t="shared" si="0"/>
        <v>24</v>
      </c>
      <c r="U17" s="100"/>
      <c r="V17" s="108"/>
      <c r="W17" s="62"/>
      <c r="X17" s="62"/>
      <c r="Y17" s="62"/>
      <c r="Z17" s="62"/>
      <c r="AA17" s="62"/>
      <c r="AB17" s="63"/>
      <c r="AC17" s="64"/>
    </row>
    <row r="18" spans="1:29" ht="14.25" thickBot="1">
      <c r="A18" s="214"/>
      <c r="B18" s="175" t="s">
        <v>37</v>
      </c>
      <c r="C18" s="176"/>
      <c r="D18" s="177"/>
      <c r="E18" s="150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99">
        <f t="shared" si="0"/>
        <v>0</v>
      </c>
      <c r="U18" s="100"/>
      <c r="V18" s="68">
        <v>0.5013888888888889</v>
      </c>
      <c r="W18" s="98" t="s">
        <v>9</v>
      </c>
      <c r="X18" s="70"/>
      <c r="Y18" s="70"/>
      <c r="Z18" s="71"/>
      <c r="AA18" s="71"/>
      <c r="AB18" s="72"/>
      <c r="AC18" s="73" t="str">
        <f>TEXT((V19-V18+0.00000000000001),"[hh].mm.ss")</f>
        <v>05.33.00</v>
      </c>
    </row>
    <row r="19" spans="1:29" ht="14.25" thickBot="1">
      <c r="A19" s="215"/>
      <c r="B19" s="75" t="s">
        <v>42</v>
      </c>
      <c r="C19" s="122"/>
      <c r="D19" s="76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99">
        <f t="shared" si="0"/>
        <v>0</v>
      </c>
      <c r="U19" s="96"/>
      <c r="V19" s="113">
        <v>0.7326388888888888</v>
      </c>
      <c r="W19" s="80" t="s">
        <v>10</v>
      </c>
      <c r="X19" s="81"/>
      <c r="Y19" s="81"/>
      <c r="Z19" s="82"/>
      <c r="AA19" s="81"/>
      <c r="AB19" s="83"/>
      <c r="AC19" s="84" t="str">
        <f>TEXT(IF($E17="","",(IF($E18="",T17/(15-(COUNTIF($E17:$S17,""))),(IF($E19="",(T17+T18)/(30-(COUNTIF($E17:$S17,"")+COUNTIF($E18:$S18,""))),(T17+T18+T19)/(45-(COUNTIF($E17:$S17,"")+COUNTIF($E18:$S18,"")+COUNTIF($E19:$S19,"")))))))),"0,00")</f>
        <v>1,60</v>
      </c>
    </row>
    <row r="20" spans="1:29" ht="13.5">
      <c r="A20" s="45"/>
      <c r="B20" s="171" t="s">
        <v>33</v>
      </c>
      <c r="C20" s="172"/>
      <c r="D20" s="46" t="s">
        <v>29</v>
      </c>
      <c r="E20" s="147">
        <v>1</v>
      </c>
      <c r="F20" s="138">
        <v>5</v>
      </c>
      <c r="G20" s="138">
        <v>3</v>
      </c>
      <c r="H20" s="138">
        <v>1</v>
      </c>
      <c r="I20" s="138">
        <v>3</v>
      </c>
      <c r="J20" s="138">
        <v>3</v>
      </c>
      <c r="K20" s="138">
        <v>3</v>
      </c>
      <c r="L20" s="138">
        <v>5</v>
      </c>
      <c r="M20" s="138">
        <v>3</v>
      </c>
      <c r="N20" s="138">
        <v>3</v>
      </c>
      <c r="O20" s="138">
        <v>5</v>
      </c>
      <c r="P20" s="138">
        <v>0</v>
      </c>
      <c r="Q20" s="138">
        <v>5</v>
      </c>
      <c r="R20" s="138">
        <v>5</v>
      </c>
      <c r="S20" s="138">
        <v>3</v>
      </c>
      <c r="T20" s="103">
        <f t="shared" si="0"/>
        <v>48</v>
      </c>
      <c r="U20" s="50"/>
      <c r="V20" s="51">
        <f>SUM(T20:T23)+IF(ISNUMBER(U20),U20,0)+IF(ISNUMBER(U22),U22,0)+IF(ISNUMBER(U23),U23,0)</f>
        <v>88</v>
      </c>
      <c r="W20" s="52">
        <f>COUNTIF($E20:$S20,0)+COUNTIF($E21:$S21,0)+COUNTIF($E22:$S22,0)+COUNTIF($E23:$S23,0)</f>
        <v>2</v>
      </c>
      <c r="X20" s="52">
        <f>COUNTIF($E20:$S20,1)+COUNTIF($E21:$S21,1)+COUNTIF($E22:$S22,1)+COUNTIF($E23:$S23,1)</f>
        <v>4</v>
      </c>
      <c r="Y20" s="52">
        <f>COUNTIF($E20:$S20,2)+COUNTIF($E21:$S21,2)+COUNTIF($E22:$S22,2)+COUNTIF($E23:$S23,2)</f>
        <v>2</v>
      </c>
      <c r="Z20" s="52">
        <f>COUNTIF($E20:$S20,3)+COUNTIF($E21:$S21,3)+COUNTIF($E22:$S22,3)+COUNTIF($E23:$S23,3)</f>
        <v>15</v>
      </c>
      <c r="AA20" s="52">
        <f>COUNTIF($E20:$S20,5)+COUNTIF($E21:$S21,5)+COUNTIF($E22:$S22,5)+COUNTIF($E23:$S23,5)</f>
        <v>7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213" t="s">
        <v>133</v>
      </c>
      <c r="B21" s="87">
        <v>29</v>
      </c>
      <c r="C21" s="56"/>
      <c r="D21" s="57"/>
      <c r="E21" s="148">
        <v>3</v>
      </c>
      <c r="F21" s="149">
        <v>3</v>
      </c>
      <c r="G21" s="149">
        <v>3</v>
      </c>
      <c r="H21" s="149">
        <v>3</v>
      </c>
      <c r="I21" s="149">
        <v>5</v>
      </c>
      <c r="J21" s="149">
        <v>1</v>
      </c>
      <c r="K21" s="149">
        <v>1</v>
      </c>
      <c r="L21" s="149">
        <v>2</v>
      </c>
      <c r="M21" s="149">
        <v>5</v>
      </c>
      <c r="N21" s="149">
        <v>0</v>
      </c>
      <c r="O21" s="149">
        <v>3</v>
      </c>
      <c r="P21" s="149">
        <v>2</v>
      </c>
      <c r="Q21" s="149">
        <v>3</v>
      </c>
      <c r="R21" s="149">
        <v>3</v>
      </c>
      <c r="S21" s="149">
        <v>3</v>
      </c>
      <c r="T21" s="99">
        <f t="shared" si="0"/>
        <v>40</v>
      </c>
      <c r="U21" s="60"/>
      <c r="V21" s="61"/>
      <c r="W21" s="62"/>
      <c r="X21" s="62"/>
      <c r="Y21" s="62"/>
      <c r="Z21" s="62"/>
      <c r="AA21" s="62"/>
      <c r="AB21" s="63"/>
      <c r="AC21" s="64"/>
    </row>
    <row r="22" spans="1:29" ht="14.25" thickBot="1">
      <c r="A22" s="208"/>
      <c r="B22" s="175" t="s">
        <v>37</v>
      </c>
      <c r="C22" s="176"/>
      <c r="D22" s="177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99">
        <f t="shared" si="0"/>
        <v>0</v>
      </c>
      <c r="U22" s="100"/>
      <c r="V22" s="112">
        <v>0.5020833333333333</v>
      </c>
      <c r="W22" s="80" t="s">
        <v>9</v>
      </c>
      <c r="X22" s="70"/>
      <c r="Y22" s="70"/>
      <c r="Z22" s="71"/>
      <c r="AA22" s="71"/>
      <c r="AB22" s="72"/>
      <c r="AC22" s="73" t="str">
        <f>TEXT((V23-V22+0.00000000000001),"[hh].mm.ss")</f>
        <v>05.38.00</v>
      </c>
    </row>
    <row r="23" spans="1:29" ht="15.75" customHeight="1" thickBot="1">
      <c r="A23" s="209"/>
      <c r="B23" s="74" t="s">
        <v>17</v>
      </c>
      <c r="C23" s="75"/>
      <c r="D23" s="76"/>
      <c r="E23" s="152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99">
        <f t="shared" si="0"/>
        <v>0</v>
      </c>
      <c r="U23" s="96"/>
      <c r="V23" s="79">
        <v>0.7368055555555556</v>
      </c>
      <c r="W23" s="94" t="s">
        <v>10</v>
      </c>
      <c r="X23" s="81"/>
      <c r="Y23" s="81"/>
      <c r="Z23" s="82"/>
      <c r="AA23" s="81"/>
      <c r="AB23" s="83"/>
      <c r="AC23" s="84" t="str">
        <f>TEXT(IF($E21="","",(IF($E22="",T21/(15-(COUNTIF($E21:$S21,""))),(IF($E23="",(T21+T22)/(30-(COUNTIF($E21:$S21,"")+COUNTIF($E22:$S22,""))),(T21+T22+T23)/(45-(COUNTIF($E21:$S21,"")+COUNTIF($E22:$S22,"")+COUNTIF($E23:$S23,"")))))))),"0,00")</f>
        <v>2,67</v>
      </c>
    </row>
    <row r="24" spans="1:29" ht="13.5">
      <c r="A24" s="45"/>
      <c r="B24" s="171" t="s">
        <v>47</v>
      </c>
      <c r="C24" s="172"/>
      <c r="D24" s="46" t="s">
        <v>29</v>
      </c>
      <c r="E24" s="147">
        <v>3</v>
      </c>
      <c r="F24" s="138">
        <v>3</v>
      </c>
      <c r="G24" s="138">
        <v>3</v>
      </c>
      <c r="H24" s="138">
        <v>3</v>
      </c>
      <c r="I24" s="138">
        <v>3</v>
      </c>
      <c r="J24" s="138">
        <v>5</v>
      </c>
      <c r="K24" s="138">
        <v>2</v>
      </c>
      <c r="L24" s="138">
        <v>2</v>
      </c>
      <c r="M24" s="138">
        <v>3</v>
      </c>
      <c r="N24" s="155">
        <v>1</v>
      </c>
      <c r="O24" s="156">
        <v>3</v>
      </c>
      <c r="P24" s="156">
        <v>3</v>
      </c>
      <c r="Q24" s="156">
        <v>5</v>
      </c>
      <c r="R24" s="156">
        <v>5</v>
      </c>
      <c r="S24" s="155">
        <v>3</v>
      </c>
      <c r="T24" s="103">
        <f t="shared" si="0"/>
        <v>47</v>
      </c>
      <c r="U24" s="91"/>
      <c r="V24" s="95">
        <f>SUM(T24:T27)+IF(ISNUMBER(U24),U24,0)+IF(ISNUMBER(U26),U26,0)+IF(ISNUMBER(U27),U27,0)</f>
        <v>102</v>
      </c>
      <c r="W24" s="52">
        <f>COUNTIF($E24:$S24,0)+COUNTIF($E25:$S25,0)+COUNTIF($E26:$S26,0)+COUNTIF($E27:$S27,0)</f>
        <v>0</v>
      </c>
      <c r="X24" s="52">
        <f>COUNTIF($E24:$S24,1)+COUNTIF($E25:$S25,1)+COUNTIF($E26:$S26,1)+COUNTIF($E27:$S27,1)</f>
        <v>1</v>
      </c>
      <c r="Y24" s="52">
        <f>COUNTIF($E24:$S24,2)+COUNTIF($E25:$S25,2)+COUNTIF($E26:$S26,2)+COUNTIF($E27:$S27,2)</f>
        <v>4</v>
      </c>
      <c r="Z24" s="52">
        <f>COUNTIF($E24:$S24,3)+COUNTIF($E25:$S25,3)+COUNTIF($E26:$S26,3)+COUNTIF($E27:$S27,3)</f>
        <v>16</v>
      </c>
      <c r="AA24" s="52">
        <f>COUNTIF($E24:$S24,5)+COUNTIF($E25:$S25,5)+COUNTIF($E26:$S26,5)+COUNTIF($E27:$S27,5)</f>
        <v>9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213" t="s">
        <v>136</v>
      </c>
      <c r="B25" s="87">
        <v>33</v>
      </c>
      <c r="C25" s="56"/>
      <c r="D25" s="57"/>
      <c r="E25" s="148">
        <v>5</v>
      </c>
      <c r="F25" s="149">
        <v>3</v>
      </c>
      <c r="G25" s="149">
        <v>5</v>
      </c>
      <c r="H25" s="149">
        <v>3</v>
      </c>
      <c r="I25" s="149">
        <v>5</v>
      </c>
      <c r="J25" s="149">
        <v>3</v>
      </c>
      <c r="K25" s="149">
        <v>3</v>
      </c>
      <c r="L25" s="149">
        <v>2</v>
      </c>
      <c r="M25" s="149">
        <v>3</v>
      </c>
      <c r="N25" s="157">
        <v>2</v>
      </c>
      <c r="O25" s="157">
        <v>3</v>
      </c>
      <c r="P25" s="149">
        <v>5</v>
      </c>
      <c r="Q25" s="149">
        <v>3</v>
      </c>
      <c r="R25" s="149">
        <v>5</v>
      </c>
      <c r="S25" s="149">
        <v>5</v>
      </c>
      <c r="T25" s="99">
        <f t="shared" si="0"/>
        <v>55</v>
      </c>
      <c r="U25" s="60"/>
      <c r="V25" s="61"/>
      <c r="W25" s="62"/>
      <c r="X25" s="62"/>
      <c r="Y25" s="62"/>
      <c r="Z25" s="62"/>
      <c r="AA25" s="62"/>
      <c r="AB25" s="63"/>
      <c r="AC25" s="64"/>
    </row>
    <row r="26" spans="1:29" ht="18" customHeight="1" thickBot="1">
      <c r="A26" s="208"/>
      <c r="B26" s="175" t="s">
        <v>55</v>
      </c>
      <c r="C26" s="176"/>
      <c r="D26" s="177"/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99">
        <f t="shared" si="0"/>
        <v>0</v>
      </c>
      <c r="U26" s="100"/>
      <c r="V26" s="68">
        <v>0.5027777777777778</v>
      </c>
      <c r="W26" s="98" t="s">
        <v>9</v>
      </c>
      <c r="X26" s="70"/>
      <c r="Y26" s="70"/>
      <c r="Z26" s="71"/>
      <c r="AA26" s="71"/>
      <c r="AB26" s="72"/>
      <c r="AC26" s="73" t="str">
        <f>TEXT((V27-V26+0.00000000000001),"[hh].mm.ss")</f>
        <v>05.11.00</v>
      </c>
    </row>
    <row r="27" spans="1:29" ht="14.25" thickBot="1">
      <c r="A27" s="209"/>
      <c r="B27" s="74" t="s">
        <v>17</v>
      </c>
      <c r="C27" s="75"/>
      <c r="D27" s="76"/>
      <c r="E27" s="152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99">
        <f t="shared" si="0"/>
        <v>0</v>
      </c>
      <c r="U27" s="96"/>
      <c r="V27" s="79">
        <v>0.71875</v>
      </c>
      <c r="W27" s="94" t="s">
        <v>10</v>
      </c>
      <c r="X27" s="81"/>
      <c r="Y27" s="81"/>
      <c r="Z27" s="82"/>
      <c r="AA27" s="81"/>
      <c r="AB27" s="83"/>
      <c r="AC27" s="84" t="str">
        <f>TEXT(IF($E25="","",(IF($E26="",T25/(15-(COUNTIF($E25:$S25,""))),(IF($E27="",(T25+T26)/(30-(COUNTIF($E25:$S25,"")+COUNTIF($E26:$S26,""))),(T25+T26+T27)/(45-(COUNTIF($E25:$S25,"")+COUNTIF($E26:$S26,"")+COUNTIF($E27:$S27,"")))))))),"0,00")</f>
        <v>3,67</v>
      </c>
    </row>
    <row r="28" spans="1:29" ht="13.5">
      <c r="A28" s="45"/>
      <c r="B28" s="171" t="s">
        <v>88</v>
      </c>
      <c r="C28" s="172"/>
      <c r="D28" s="46" t="s">
        <v>29</v>
      </c>
      <c r="E28" s="147">
        <v>5</v>
      </c>
      <c r="F28" s="138">
        <v>5</v>
      </c>
      <c r="G28" s="138">
        <v>3</v>
      </c>
      <c r="H28" s="138">
        <v>0</v>
      </c>
      <c r="I28" s="138">
        <v>3</v>
      </c>
      <c r="J28" s="138">
        <v>0</v>
      </c>
      <c r="K28" s="138">
        <v>5</v>
      </c>
      <c r="L28" s="138">
        <v>3</v>
      </c>
      <c r="M28" s="138">
        <v>1</v>
      </c>
      <c r="N28" s="138">
        <v>0</v>
      </c>
      <c r="O28" s="138">
        <v>2</v>
      </c>
      <c r="P28" s="138">
        <v>5</v>
      </c>
      <c r="Q28" s="138">
        <v>5</v>
      </c>
      <c r="R28" s="138">
        <v>3</v>
      </c>
      <c r="S28" s="138">
        <v>0</v>
      </c>
      <c r="T28" s="103">
        <f t="shared" si="0"/>
        <v>40</v>
      </c>
      <c r="U28" s="91"/>
      <c r="V28" s="95">
        <f>SUM(T28:T31)+IF(ISNUMBER(U28),U28,0)+IF(ISNUMBER(U30),U30,0)+IF(ISNUMBER(U31),U31,0)</f>
        <v>72</v>
      </c>
      <c r="W28" s="52">
        <f>COUNTIF($E28:$S28,0)+COUNTIF($E29:$S29,0)+COUNTIF($E30:$S30,0)+COUNTIF($E31:$S31,0)</f>
        <v>7</v>
      </c>
      <c r="X28" s="52">
        <f>COUNTIF($E28:$S28,1)+COUNTIF($E29:$S29,1)+COUNTIF($E30:$S30,1)+COUNTIF($E31:$S31,1)</f>
        <v>4</v>
      </c>
      <c r="Y28" s="52">
        <f>COUNTIF($E28:$S28,2)+COUNTIF($E29:$S29,2)+COUNTIF($E30:$S30,2)+COUNTIF($E31:$S31,2)</f>
        <v>5</v>
      </c>
      <c r="Z28" s="52">
        <f>COUNTIF($E28:$S28,3)+COUNTIF($E29:$S29,3)+COUNTIF($E30:$S30,3)+COUNTIF($E31:$S31,3)</f>
        <v>6</v>
      </c>
      <c r="AA28" s="52">
        <f>COUNTIF($E28:$S28,5)+COUNTIF($E29:$S29,5)+COUNTIF($E30:$S30,5)+COUNTIF($E31:$S31,5)</f>
        <v>8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4.25" thickBot="1">
      <c r="A29" s="213" t="s">
        <v>132</v>
      </c>
      <c r="B29" s="107">
        <v>52</v>
      </c>
      <c r="C29" s="56"/>
      <c r="D29" s="57"/>
      <c r="E29" s="148">
        <v>5</v>
      </c>
      <c r="F29" s="149">
        <v>2</v>
      </c>
      <c r="G29" s="149">
        <v>3</v>
      </c>
      <c r="H29" s="149">
        <v>2</v>
      </c>
      <c r="I29" s="149">
        <v>5</v>
      </c>
      <c r="J29" s="149">
        <v>0</v>
      </c>
      <c r="K29" s="149">
        <v>0</v>
      </c>
      <c r="L29" s="149">
        <v>2</v>
      </c>
      <c r="M29" s="149">
        <v>3</v>
      </c>
      <c r="N29" s="149">
        <v>0</v>
      </c>
      <c r="O29" s="149">
        <v>1</v>
      </c>
      <c r="P29" s="149">
        <v>5</v>
      </c>
      <c r="Q29" s="149">
        <v>1</v>
      </c>
      <c r="R29" s="149">
        <v>1</v>
      </c>
      <c r="S29" s="149">
        <v>2</v>
      </c>
      <c r="T29" s="99">
        <f t="shared" si="0"/>
        <v>32</v>
      </c>
      <c r="U29" s="100"/>
      <c r="V29" s="108"/>
      <c r="W29" s="62"/>
      <c r="X29" s="62"/>
      <c r="Y29" s="62"/>
      <c r="Z29" s="62"/>
      <c r="AA29" s="62"/>
      <c r="AB29" s="63"/>
      <c r="AC29" s="64"/>
    </row>
    <row r="30" spans="1:29" ht="14.25" thickBot="1">
      <c r="A30" s="214"/>
      <c r="B30" s="175" t="s">
        <v>85</v>
      </c>
      <c r="C30" s="176"/>
      <c r="D30" s="177"/>
      <c r="E30" s="150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99">
        <f t="shared" si="0"/>
        <v>0</v>
      </c>
      <c r="U30" s="100"/>
      <c r="V30" s="68">
        <v>0.5</v>
      </c>
      <c r="W30" s="98" t="s">
        <v>9</v>
      </c>
      <c r="X30" s="70"/>
      <c r="Y30" s="70"/>
      <c r="Z30" s="71"/>
      <c r="AA30" s="71"/>
      <c r="AB30" s="72"/>
      <c r="AC30" s="73" t="str">
        <f>TEXT((V31-V30+0.00000000000001),"[hh].mm.ss")</f>
        <v>05.44.00</v>
      </c>
    </row>
    <row r="31" spans="1:29" ht="14.25" thickBot="1">
      <c r="A31" s="215"/>
      <c r="B31" s="75" t="s">
        <v>16</v>
      </c>
      <c r="C31" s="122"/>
      <c r="D31" s="76"/>
      <c r="E31" s="152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99">
        <f t="shared" si="0"/>
        <v>0</v>
      </c>
      <c r="U31" s="96"/>
      <c r="V31" s="113">
        <v>0.7388888888888889</v>
      </c>
      <c r="W31" s="80" t="s">
        <v>10</v>
      </c>
      <c r="X31" s="81"/>
      <c r="Y31" s="81"/>
      <c r="Z31" s="82"/>
      <c r="AA31" s="81"/>
      <c r="AB31" s="83"/>
      <c r="AC31" s="84" t="str">
        <f>TEXT(IF($E29="","",(IF($E30="",T29/(15-(COUNTIF($E29:$S29,""))),(IF($E31="",(T29+T30)/(30-(COUNTIF($E29:$S29,"")+COUNTIF($E30:$S30,""))),(T29+T30+T31)/(45-(COUNTIF($E29:$S29,"")+COUNTIF($E30:$S30,"")+COUNTIF($E31:$S31,"")))))))),"0,00")</f>
        <v>2,13</v>
      </c>
    </row>
    <row r="32" spans="1:29" ht="13.5">
      <c r="A32" s="45"/>
      <c r="B32" s="171" t="s">
        <v>125</v>
      </c>
      <c r="C32" s="172"/>
      <c r="D32" s="46" t="s">
        <v>29</v>
      </c>
      <c r="E32" s="147">
        <v>3</v>
      </c>
      <c r="F32" s="138">
        <v>3</v>
      </c>
      <c r="G32" s="138">
        <v>5</v>
      </c>
      <c r="H32" s="138">
        <v>3</v>
      </c>
      <c r="I32" s="138">
        <v>5</v>
      </c>
      <c r="J32" s="138">
        <v>2</v>
      </c>
      <c r="K32" s="138">
        <v>1</v>
      </c>
      <c r="L32" s="138">
        <v>3</v>
      </c>
      <c r="M32" s="138">
        <v>2</v>
      </c>
      <c r="N32" s="155">
        <v>3</v>
      </c>
      <c r="O32" s="156">
        <v>5</v>
      </c>
      <c r="P32" s="156">
        <v>5</v>
      </c>
      <c r="Q32" s="156">
        <v>2</v>
      </c>
      <c r="R32" s="156">
        <v>3</v>
      </c>
      <c r="S32" s="155">
        <v>5</v>
      </c>
      <c r="T32" s="103">
        <f t="shared" si="0"/>
        <v>50</v>
      </c>
      <c r="U32" s="91"/>
      <c r="V32" s="95">
        <f>SUM(T32:T35)+IF(ISNUMBER(U32),U32,0)+IF(ISNUMBER(U34),U34,0)+IF(ISNUMBER(U35),U35,0)</f>
        <v>101</v>
      </c>
      <c r="W32" s="52">
        <f>COUNTIF($E32:$S32,0)+COUNTIF($E33:$S33,0)+COUNTIF($E34:$S34,0)+COUNTIF($E35:$S35,0)</f>
        <v>0</v>
      </c>
      <c r="X32" s="52">
        <f>COUNTIF($E32:$S32,1)+COUNTIF($E33:$S33,1)+COUNTIF($E34:$S34,1)+COUNTIF($E35:$S35,1)</f>
        <v>3</v>
      </c>
      <c r="Y32" s="52">
        <f>COUNTIF($E32:$S32,2)+COUNTIF($E33:$S33,2)+COUNTIF($E34:$S34,2)+COUNTIF($E35:$S35,2)</f>
        <v>5</v>
      </c>
      <c r="Z32" s="52">
        <f>COUNTIF($E32:$S32,3)+COUNTIF($E33:$S33,3)+COUNTIF($E34:$S34,3)+COUNTIF($E35:$S35,3)</f>
        <v>11</v>
      </c>
      <c r="AA32" s="52">
        <f>COUNTIF($E32:$S32,5)+COUNTIF($E33:$S33,5)+COUNTIF($E34:$S34,5)+COUNTIF($E35:$S35,5)</f>
        <v>11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4.25" thickBot="1">
      <c r="A33" s="213" t="s">
        <v>135</v>
      </c>
      <c r="B33" s="87">
        <v>35</v>
      </c>
      <c r="C33" s="56"/>
      <c r="D33" s="57"/>
      <c r="E33" s="148">
        <v>5</v>
      </c>
      <c r="F33" s="149">
        <v>3</v>
      </c>
      <c r="G33" s="149">
        <v>5</v>
      </c>
      <c r="H33" s="149">
        <v>3</v>
      </c>
      <c r="I33" s="149">
        <v>5</v>
      </c>
      <c r="J33" s="149">
        <v>2</v>
      </c>
      <c r="K33" s="149">
        <v>1</v>
      </c>
      <c r="L33" s="149">
        <v>2</v>
      </c>
      <c r="M33" s="149">
        <v>5</v>
      </c>
      <c r="N33" s="157">
        <v>1</v>
      </c>
      <c r="O33" s="157">
        <v>5</v>
      </c>
      <c r="P33" s="149">
        <v>5</v>
      </c>
      <c r="Q33" s="149">
        <v>3</v>
      </c>
      <c r="R33" s="149">
        <v>3</v>
      </c>
      <c r="S33" s="149">
        <v>3</v>
      </c>
      <c r="T33" s="99">
        <f t="shared" si="0"/>
        <v>51</v>
      </c>
      <c r="U33" s="60"/>
      <c r="V33" s="61"/>
      <c r="W33" s="62"/>
      <c r="X33" s="62"/>
      <c r="Y33" s="62"/>
      <c r="Z33" s="62"/>
      <c r="AA33" s="62"/>
      <c r="AB33" s="63"/>
      <c r="AC33" s="64"/>
    </row>
    <row r="34" spans="1:29" ht="14.25" thickBot="1">
      <c r="A34" s="208"/>
      <c r="B34" s="175" t="s">
        <v>55</v>
      </c>
      <c r="C34" s="176"/>
      <c r="D34" s="177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99">
        <f t="shared" si="0"/>
        <v>0</v>
      </c>
      <c r="U34" s="100"/>
      <c r="V34" s="68">
        <v>0.4993055555555555</v>
      </c>
      <c r="W34" s="98" t="s">
        <v>9</v>
      </c>
      <c r="X34" s="70"/>
      <c r="Y34" s="70"/>
      <c r="Z34" s="71"/>
      <c r="AA34" s="71"/>
      <c r="AB34" s="72"/>
      <c r="AC34" s="73" t="str">
        <f>TEXT((V35-V34+0.00000000000001),"[hh].mm.ss")</f>
        <v>05.24.00</v>
      </c>
    </row>
    <row r="35" spans="1:29" ht="14.25" thickBot="1">
      <c r="A35" s="209"/>
      <c r="B35" s="74"/>
      <c r="C35" s="75"/>
      <c r="D35" s="76"/>
      <c r="E35" s="152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18">
        <f t="shared" si="0"/>
        <v>0</v>
      </c>
      <c r="U35" s="96"/>
      <c r="V35" s="79">
        <v>0.7243055555555555</v>
      </c>
      <c r="W35" s="94" t="s">
        <v>10</v>
      </c>
      <c r="X35" s="81"/>
      <c r="Y35" s="81"/>
      <c r="Z35" s="82"/>
      <c r="AA35" s="81"/>
      <c r="AB35" s="83"/>
      <c r="AC35" s="84" t="str">
        <f>TEXT(IF($E33="","",(IF($E34="",T33/(15-(COUNTIF($E33:$S33,""))),(IF($E35="",(T33+T34)/(30-(COUNTIF($E33:$S33,"")+COUNTIF($E34:$S34,""))),(T33+T34+T35)/(45-(COUNTIF($E33:$S33,"")+COUNTIF($E34:$S34,"")+COUNTIF($E35:$S35,"")))))))),"0,00")</f>
        <v>3,40</v>
      </c>
    </row>
  </sheetData>
  <sheetProtection/>
  <mergeCells count="27">
    <mergeCell ref="A17:A19"/>
    <mergeCell ref="B18:D18"/>
    <mergeCell ref="W1:AC1"/>
    <mergeCell ref="D2:V2"/>
    <mergeCell ref="E4:N5"/>
    <mergeCell ref="A3:V3"/>
    <mergeCell ref="B12:C12"/>
    <mergeCell ref="B28:C28"/>
    <mergeCell ref="B20:C20"/>
    <mergeCell ref="B8:C8"/>
    <mergeCell ref="A9:A11"/>
    <mergeCell ref="A1:C2"/>
    <mergeCell ref="D1:V1"/>
    <mergeCell ref="B10:D10"/>
    <mergeCell ref="A13:A15"/>
    <mergeCell ref="B14:D14"/>
    <mergeCell ref="B16:C16"/>
    <mergeCell ref="A33:A35"/>
    <mergeCell ref="B34:D34"/>
    <mergeCell ref="A29:A31"/>
    <mergeCell ref="B30:D30"/>
    <mergeCell ref="B32:C32"/>
    <mergeCell ref="A21:A23"/>
    <mergeCell ref="B22:D22"/>
    <mergeCell ref="B24:C24"/>
    <mergeCell ref="A25:A27"/>
    <mergeCell ref="B26:D26"/>
  </mergeCells>
  <printOptions/>
  <pageMargins left="0" right="0" top="0.3937007874015748" bottom="0.2755905511811024" header="0.2755905511811024" footer="0.1574803149606299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E63"/>
  <sheetViews>
    <sheetView zoomScale="50" zoomScaleNormal="50" zoomScalePageLayoutView="0" workbookViewId="0" topLeftCell="A1">
      <selection activeCell="E44" sqref="E44:S45"/>
    </sheetView>
  </sheetViews>
  <sheetFormatPr defaultColWidth="10.375" defaultRowHeight="12.75"/>
  <cols>
    <col min="1" max="1" width="9.625" style="3" customWidth="1"/>
    <col min="2" max="2" width="9.625" style="85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6.50390625" style="3" customWidth="1"/>
    <col min="22" max="22" width="9.375" style="3" customWidth="1"/>
    <col min="23" max="28" width="3.375" style="3" customWidth="1"/>
    <col min="29" max="29" width="13.50390625" style="3" customWidth="1"/>
    <col min="30" max="16384" width="10.375" style="3" customWidth="1"/>
  </cols>
  <sheetData>
    <row r="1" spans="1:29" ht="30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9" t="s">
        <v>17</v>
      </c>
      <c r="X1" s="190"/>
      <c r="Y1" s="190"/>
      <c r="Z1" s="190"/>
      <c r="AA1" s="190"/>
      <c r="AB1" s="190"/>
      <c r="AC1" s="191"/>
    </row>
    <row r="2" spans="1:29" ht="37.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4"/>
      <c r="X2" s="4"/>
      <c r="Y2" s="4"/>
      <c r="Z2" s="4"/>
      <c r="AA2" s="4"/>
      <c r="AB2" s="5"/>
      <c r="AC2" s="224" t="s">
        <v>19</v>
      </c>
    </row>
    <row r="3" spans="1:29" ht="30" customHeigh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6"/>
      <c r="X3" s="6"/>
      <c r="Y3" s="6"/>
      <c r="Z3" s="6"/>
      <c r="AA3" s="6"/>
      <c r="AB3" s="6"/>
      <c r="AC3" s="225"/>
    </row>
    <row r="4" spans="1:29" ht="15" customHeight="1">
      <c r="A4" s="8">
        <v>0</v>
      </c>
      <c r="B4" s="9"/>
      <c r="C4" s="10"/>
      <c r="D4" s="10"/>
      <c r="E4" s="200" t="s">
        <v>94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10"/>
      <c r="U4" s="10"/>
      <c r="V4" s="11"/>
      <c r="W4" s="10"/>
      <c r="X4" s="10"/>
      <c r="Y4" s="10"/>
      <c r="Z4" s="10"/>
      <c r="AA4" s="12"/>
      <c r="AB4" s="13"/>
      <c r="AC4" s="225"/>
    </row>
    <row r="5" spans="1:29" ht="15" customHeight="1" thickBot="1">
      <c r="A5" s="15"/>
      <c r="B5" s="16"/>
      <c r="C5" s="17"/>
      <c r="D5" s="1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"/>
      <c r="U5" s="20"/>
      <c r="V5" s="21"/>
      <c r="W5" s="22"/>
      <c r="X5" s="22"/>
      <c r="Y5" s="22"/>
      <c r="Z5" s="20"/>
      <c r="AA5" s="23"/>
      <c r="AB5" s="24"/>
      <c r="AC5" s="226"/>
    </row>
    <row r="6" spans="1:29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222" t="s">
        <v>3</v>
      </c>
      <c r="X6" s="223"/>
      <c r="Y6" s="223"/>
      <c r="Z6" s="223"/>
      <c r="AA6" s="223"/>
      <c r="AB6" s="223"/>
      <c r="AC6" s="36"/>
    </row>
    <row r="7" spans="1:29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0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71" t="s">
        <v>103</v>
      </c>
      <c r="C8" s="172"/>
      <c r="D8" s="128" t="s">
        <v>29</v>
      </c>
      <c r="E8" s="47">
        <v>0</v>
      </c>
      <c r="F8" s="48">
        <v>0</v>
      </c>
      <c r="G8" s="48">
        <v>5</v>
      </c>
      <c r="H8" s="48">
        <v>1</v>
      </c>
      <c r="I8" s="48">
        <v>1</v>
      </c>
      <c r="J8" s="48">
        <v>1</v>
      </c>
      <c r="K8" s="48">
        <v>0</v>
      </c>
      <c r="L8" s="48">
        <v>1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1</v>
      </c>
      <c r="T8" s="99">
        <f>SUM(E8:S8)</f>
        <v>10</v>
      </c>
      <c r="U8" s="158"/>
      <c r="V8" s="95">
        <f>T8+T9+T10+U8</f>
        <v>34</v>
      </c>
      <c r="W8" s="52">
        <f>COUNTIF($E8:$S8,0)+COUNTIF($E9:$S9,0)+COUNTIF($E10:$S10,0)+COUNTIF($E11:$S11,0)</f>
        <v>16</v>
      </c>
      <c r="X8" s="52">
        <f>COUNTIF($E8:$S8,1)+COUNTIF($E9:$S9,1)+COUNTIF($E10:$S10,1)+COUNTIF($E11:$S11,1)</f>
        <v>6</v>
      </c>
      <c r="Y8" s="52">
        <f>COUNTIF($E8:$S8,2)+COUNTIF($E9:$S9,2)+COUNTIF($E10:$S10,2)+COUNTIF($E11:$S11,2)</f>
        <v>2</v>
      </c>
      <c r="Z8" s="52">
        <f>COUNTIF($E8:$S8,3)+COUNTIF($E9:$S9,3)+COUNTIF($E10:$S10,3)+COUNTIF($E11:$S11,3)</f>
        <v>3</v>
      </c>
      <c r="AA8" s="52">
        <f>COUNTIF($E8:$S8,5)+COUNTIF($E9:$S9,5)+COUNTIF($E10:$S10,5)+COUNTIF($E11:$S11,5)</f>
        <v>3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216" t="s">
        <v>133</v>
      </c>
      <c r="B9" s="129">
        <v>169</v>
      </c>
      <c r="C9" s="130"/>
      <c r="D9" s="131"/>
      <c r="E9" s="58">
        <v>5</v>
      </c>
      <c r="F9" s="59">
        <v>0</v>
      </c>
      <c r="G9" s="59">
        <v>3</v>
      </c>
      <c r="H9" s="59">
        <v>3</v>
      </c>
      <c r="I9" s="59">
        <v>2</v>
      </c>
      <c r="J9" s="59">
        <v>3</v>
      </c>
      <c r="K9" s="59">
        <v>0</v>
      </c>
      <c r="L9" s="59">
        <v>1</v>
      </c>
      <c r="M9" s="59">
        <v>2</v>
      </c>
      <c r="N9" s="59">
        <v>0</v>
      </c>
      <c r="O9" s="59">
        <v>0</v>
      </c>
      <c r="P9" s="59">
        <v>0</v>
      </c>
      <c r="Q9" s="59">
        <v>0</v>
      </c>
      <c r="R9" s="59">
        <v>5</v>
      </c>
      <c r="S9" s="59">
        <v>0</v>
      </c>
      <c r="T9" s="99">
        <f aca="true" t="shared" si="0" ref="T9:T47">SUM(E9:S9)</f>
        <v>24</v>
      </c>
      <c r="U9" s="159"/>
      <c r="V9" s="61"/>
      <c r="W9" s="62"/>
      <c r="X9" s="62"/>
      <c r="Y9" s="62"/>
      <c r="Z9" s="62"/>
      <c r="AA9" s="62"/>
      <c r="AB9" s="63"/>
      <c r="AC9" s="64"/>
    </row>
    <row r="10" spans="1:29" ht="15" customHeight="1" thickBot="1">
      <c r="A10" s="208"/>
      <c r="B10" s="219" t="s">
        <v>37</v>
      </c>
      <c r="C10" s="220"/>
      <c r="D10" s="221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99">
        <f t="shared" si="0"/>
        <v>0</v>
      </c>
      <c r="U10" s="160"/>
      <c r="V10" s="68">
        <v>0.4923611111111111</v>
      </c>
      <c r="W10" s="98" t="s">
        <v>9</v>
      </c>
      <c r="X10" s="70"/>
      <c r="Y10" s="70"/>
      <c r="Z10" s="71"/>
      <c r="AA10" s="71"/>
      <c r="AB10" s="72"/>
      <c r="AC10" s="73" t="str">
        <f>TEXT((V11-V10+0.00000000000001),"[hh].mm.ss")</f>
        <v>05.47.00</v>
      </c>
    </row>
    <row r="11" spans="1:29" ht="15" customHeight="1" thickBot="1">
      <c r="A11" s="209"/>
      <c r="B11" s="132" t="s">
        <v>17</v>
      </c>
      <c r="C11" s="133"/>
      <c r="D11" s="134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18">
        <f t="shared" si="0"/>
        <v>0</v>
      </c>
      <c r="U11" s="161"/>
      <c r="V11" s="79">
        <v>0.7333333333333334</v>
      </c>
      <c r="W11" s="94" t="s">
        <v>10</v>
      </c>
      <c r="X11" s="81"/>
      <c r="Y11" s="81"/>
      <c r="Z11" s="82"/>
      <c r="AA11" s="81"/>
      <c r="AB11" s="83"/>
      <c r="AC11" s="84" t="str">
        <f>TEXT(IF($E9="","",(IF($E10="",T9/(15-(COUNTIF($E9:$S9,""))),(IF($E11="",(T9+T10)/(30-(COUNTIF($E9:$S9,"")+COUNTIF($E10:$S10,""))),(T9+T10+T11)/(45-(COUNTIF($E9:$S9,"")+COUNTIF($E10:$S10,"")+COUNTIF($E11:$S11,"")))))))),"0,00")</f>
        <v>1,60</v>
      </c>
    </row>
    <row r="12" spans="1:29" ht="15" customHeight="1">
      <c r="A12" s="45"/>
      <c r="B12" s="171" t="s">
        <v>126</v>
      </c>
      <c r="C12" s="172"/>
      <c r="D12" s="128" t="s">
        <v>52</v>
      </c>
      <c r="E12" s="101">
        <v>5</v>
      </c>
      <c r="F12" s="89">
        <v>1</v>
      </c>
      <c r="G12" s="89">
        <v>3</v>
      </c>
      <c r="H12" s="89">
        <v>1</v>
      </c>
      <c r="I12" s="89">
        <v>3</v>
      </c>
      <c r="J12" s="89">
        <v>2</v>
      </c>
      <c r="K12" s="89">
        <v>0</v>
      </c>
      <c r="L12" s="89">
        <v>1</v>
      </c>
      <c r="M12" s="89">
        <v>0</v>
      </c>
      <c r="N12" s="89">
        <v>0</v>
      </c>
      <c r="O12" s="89">
        <v>0</v>
      </c>
      <c r="P12" s="89">
        <v>2</v>
      </c>
      <c r="Q12" s="89">
        <v>0</v>
      </c>
      <c r="R12" s="89">
        <v>1</v>
      </c>
      <c r="S12" s="89">
        <v>3</v>
      </c>
      <c r="T12" s="102">
        <f t="shared" si="0"/>
        <v>22</v>
      </c>
      <c r="U12" s="158"/>
      <c r="V12" s="95">
        <f>T12+T13+T14+U12</f>
        <v>43</v>
      </c>
      <c r="W12" s="52">
        <f>COUNTIF($E12:$S12,0)+COUNTIF($E13:$S13,0)+COUNTIF($E14:$S14,0)+COUNTIF($E15:$S15,0)</f>
        <v>10</v>
      </c>
      <c r="X12" s="52">
        <f>COUNTIF($E12:$S12,1)+COUNTIF($E13:$S13,1)+COUNTIF($E14:$S14,1)+COUNTIF($E15:$S15,1)</f>
        <v>9</v>
      </c>
      <c r="Y12" s="52">
        <f>COUNTIF($E12:$S12,2)+COUNTIF($E13:$S13,2)+COUNTIF($E14:$S14,2)+COUNTIF($E15:$S15,2)</f>
        <v>3</v>
      </c>
      <c r="Z12" s="52">
        <f>COUNTIF($E12:$S12,3)+COUNTIF($E13:$S13,3)+COUNTIF($E14:$S14,3)+COUNTIF($E15:$S15,3)</f>
        <v>6</v>
      </c>
      <c r="AA12" s="52">
        <f>COUNTIF($E12:$S12,5)+COUNTIF($E13:$S13,5)+COUNTIF($E14:$S14,5)+COUNTIF($E15:$S15,5)</f>
        <v>2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216" t="s">
        <v>136</v>
      </c>
      <c r="B13" s="129">
        <v>165</v>
      </c>
      <c r="C13" s="130"/>
      <c r="D13" s="131"/>
      <c r="E13" s="58">
        <v>1</v>
      </c>
      <c r="F13" s="59">
        <v>1</v>
      </c>
      <c r="G13" s="59">
        <v>3</v>
      </c>
      <c r="H13" s="59">
        <v>2</v>
      </c>
      <c r="I13" s="59">
        <v>5</v>
      </c>
      <c r="J13" s="59">
        <v>3</v>
      </c>
      <c r="K13" s="59">
        <v>0</v>
      </c>
      <c r="L13" s="59">
        <v>0</v>
      </c>
      <c r="M13" s="59">
        <v>1</v>
      </c>
      <c r="N13" s="59">
        <v>0</v>
      </c>
      <c r="O13" s="59">
        <v>1</v>
      </c>
      <c r="P13" s="59">
        <v>1</v>
      </c>
      <c r="Q13" s="59">
        <v>0</v>
      </c>
      <c r="R13" s="59">
        <v>0</v>
      </c>
      <c r="S13" s="59">
        <v>3</v>
      </c>
      <c r="T13" s="99">
        <f t="shared" si="0"/>
        <v>21</v>
      </c>
      <c r="U13" s="159"/>
      <c r="V13" s="61"/>
      <c r="W13" s="62"/>
      <c r="X13" s="62"/>
      <c r="Y13" s="62"/>
      <c r="Z13" s="62"/>
      <c r="AA13" s="62"/>
      <c r="AB13" s="63"/>
      <c r="AC13" s="64"/>
    </row>
    <row r="14" spans="1:29" ht="15" customHeight="1" thickBot="1">
      <c r="A14" s="216"/>
      <c r="B14" s="219" t="s">
        <v>105</v>
      </c>
      <c r="C14" s="220"/>
      <c r="D14" s="221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99">
        <f t="shared" si="0"/>
        <v>0</v>
      </c>
      <c r="U14" s="162"/>
      <c r="V14" s="68">
        <v>0.4895833333333333</v>
      </c>
      <c r="W14" s="98" t="s">
        <v>9</v>
      </c>
      <c r="X14" s="70"/>
      <c r="Y14" s="70"/>
      <c r="Z14" s="71"/>
      <c r="AA14" s="71"/>
      <c r="AB14" s="72"/>
      <c r="AC14" s="73" t="str">
        <f>TEXT((V15-V14+0.00000000000001),"[hh].mm.ss")</f>
        <v>02.53.00</v>
      </c>
    </row>
    <row r="15" spans="1:29" ht="16.5" customHeight="1" thickBot="1">
      <c r="A15" s="218"/>
      <c r="B15" s="132"/>
      <c r="C15" s="133"/>
      <c r="D15" s="134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18">
        <f t="shared" si="0"/>
        <v>0</v>
      </c>
      <c r="U15" s="161"/>
      <c r="V15" s="113">
        <v>0.6097222222222222</v>
      </c>
      <c r="W15" s="80" t="s">
        <v>10</v>
      </c>
      <c r="X15" s="81"/>
      <c r="Y15" s="81"/>
      <c r="Z15" s="82"/>
      <c r="AA15" s="81"/>
      <c r="AB15" s="83"/>
      <c r="AC15" s="84" t="str">
        <f>TEXT(IF($E13="","",(IF($E14="",T13/(15-(COUNTIF($E13:$S13,""))),(IF($E15="",(T13+T14)/(30-(COUNTIF($E13:$S13,"")+COUNTIF($E14:$S14,""))),(T13+T14+T15)/(45-(COUNTIF($E13:$S13,"")+COUNTIF($E14:$S14,"")+COUNTIF($E15:$S15,"")))))))),"0,00")</f>
        <v>1,40</v>
      </c>
    </row>
    <row r="16" spans="1:29" ht="20.25" customHeight="1">
      <c r="A16" s="45"/>
      <c r="B16" s="171" t="s">
        <v>111</v>
      </c>
      <c r="C16" s="172"/>
      <c r="D16" s="128" t="s">
        <v>52</v>
      </c>
      <c r="E16" s="101">
        <v>0</v>
      </c>
      <c r="F16" s="89">
        <v>5</v>
      </c>
      <c r="G16" s="89">
        <v>3</v>
      </c>
      <c r="H16" s="89">
        <v>3</v>
      </c>
      <c r="I16" s="89">
        <v>3</v>
      </c>
      <c r="J16" s="89">
        <v>0</v>
      </c>
      <c r="K16" s="139">
        <v>0</v>
      </c>
      <c r="L16" s="89">
        <v>5</v>
      </c>
      <c r="M16" s="89">
        <v>1</v>
      </c>
      <c r="N16" s="89">
        <v>1</v>
      </c>
      <c r="O16" s="89">
        <v>0</v>
      </c>
      <c r="P16" s="89">
        <v>3</v>
      </c>
      <c r="Q16" s="89">
        <v>1</v>
      </c>
      <c r="R16" s="89">
        <v>0</v>
      </c>
      <c r="S16" s="89">
        <v>3</v>
      </c>
      <c r="T16" s="102">
        <f t="shared" si="0"/>
        <v>28</v>
      </c>
      <c r="U16" s="158"/>
      <c r="V16" s="95">
        <f>T16+T17+T18+U16</f>
        <v>45</v>
      </c>
      <c r="W16" s="52">
        <f>COUNTIF($E16:$S16,0)+COUNTIF($E17:$S17,0)+COUNTIF($E18:$S18,0)+COUNTIF($E19:$S19,0)</f>
        <v>16</v>
      </c>
      <c r="X16" s="52">
        <f>COUNTIF($E16:$S16,1)+COUNTIF($E17:$S17,1)+COUNTIF($E18:$S18,1)+COUNTIF($E19:$S19,1)</f>
        <v>3</v>
      </c>
      <c r="Y16" s="52">
        <f>COUNTIF($E16:$S16,2)+COUNTIF($E17:$S17,2)+COUNTIF($E18:$S18,2)+COUNTIF($E19:$S19,2)</f>
        <v>1</v>
      </c>
      <c r="Z16" s="52">
        <f>COUNTIF($E16:$S16,3)+COUNTIF($E17:$S17,3)+COUNTIF($E18:$S18,3)+COUNTIF($E19:$S19,3)</f>
        <v>5</v>
      </c>
      <c r="AA16" s="52">
        <f>COUNTIF($E16:$S16,5)+COUNTIF($E17:$S17,5)+COUNTIF($E18:$S18,5)+COUNTIF($E19:$S19,5)</f>
        <v>5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31" ht="18.75" customHeight="1" thickBot="1">
      <c r="A17" s="216" t="s">
        <v>137</v>
      </c>
      <c r="B17" s="129">
        <v>121</v>
      </c>
      <c r="C17" s="130"/>
      <c r="D17" s="131"/>
      <c r="E17" s="58">
        <v>0</v>
      </c>
      <c r="F17" s="59">
        <v>0</v>
      </c>
      <c r="G17" s="59">
        <v>5</v>
      </c>
      <c r="H17" s="59">
        <v>5</v>
      </c>
      <c r="I17" s="59">
        <v>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2</v>
      </c>
      <c r="Q17" s="59">
        <v>0</v>
      </c>
      <c r="R17" s="59">
        <v>0</v>
      </c>
      <c r="S17" s="59">
        <v>0</v>
      </c>
      <c r="T17" s="154">
        <f t="shared" si="0"/>
        <v>17</v>
      </c>
      <c r="U17" s="159"/>
      <c r="V17" s="61"/>
      <c r="W17" s="62"/>
      <c r="X17" s="62"/>
      <c r="Y17" s="62"/>
      <c r="Z17" s="62"/>
      <c r="AA17" s="62"/>
      <c r="AB17" s="63"/>
      <c r="AC17" s="64"/>
      <c r="AE17" s="3" t="s">
        <v>23</v>
      </c>
    </row>
    <row r="18" spans="1:29" ht="15" customHeight="1" thickBot="1">
      <c r="A18" s="217"/>
      <c r="B18" s="219" t="s">
        <v>35</v>
      </c>
      <c r="C18" s="220"/>
      <c r="D18" s="221"/>
      <c r="E18" s="165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9">
        <f t="shared" si="0"/>
        <v>0</v>
      </c>
      <c r="U18" s="100"/>
      <c r="V18" s="164">
        <v>0.4902777777777778</v>
      </c>
      <c r="W18" s="94" t="s">
        <v>9</v>
      </c>
      <c r="X18" s="70"/>
      <c r="Y18" s="70"/>
      <c r="Z18" s="71"/>
      <c r="AA18" s="71"/>
      <c r="AB18" s="72"/>
      <c r="AC18" s="73" t="str">
        <f>TEXT((V18-V17+0.00000000000001),"[hh].mm.ss")</f>
        <v>11.46.00</v>
      </c>
    </row>
    <row r="19" spans="1:29" ht="22.5" customHeight="1" thickBot="1">
      <c r="A19" s="218"/>
      <c r="B19" s="132"/>
      <c r="C19" s="133"/>
      <c r="D19" s="134"/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18">
        <f t="shared" si="0"/>
        <v>0</v>
      </c>
      <c r="U19" s="163"/>
      <c r="V19" s="125"/>
      <c r="W19" s="126" t="s">
        <v>10</v>
      </c>
      <c r="X19" s="81"/>
      <c r="Y19" s="81"/>
      <c r="Z19" s="82"/>
      <c r="AA19" s="81"/>
      <c r="AB19" s="83"/>
      <c r="AC19" s="84" t="str">
        <f>TEXT(IF($E17="","",(IF($E18="",T17/(15-(COUNTIF($E17:$S17,""))),(IF($E19="",(T17+T18)/(30-(COUNTIF($E17:$S17,"")+COUNTIF($E18:$S18,""))),(T17+T18+T19)/(45-(COUNTIF($E17:$S17,"")+COUNTIF($E18:$S18,"")+COUNTIF($E19:$S19,"")))))))),"0,00")</f>
        <v>1,13</v>
      </c>
    </row>
    <row r="20" spans="1:29" ht="13.5">
      <c r="A20" s="45"/>
      <c r="B20" s="171" t="s">
        <v>44</v>
      </c>
      <c r="C20" s="172"/>
      <c r="D20" s="128" t="s">
        <v>29</v>
      </c>
      <c r="E20" s="101">
        <v>3</v>
      </c>
      <c r="F20" s="89">
        <v>3</v>
      </c>
      <c r="G20" s="89">
        <v>3</v>
      </c>
      <c r="H20" s="89">
        <v>3</v>
      </c>
      <c r="I20" s="89">
        <v>3</v>
      </c>
      <c r="J20" s="89">
        <v>3</v>
      </c>
      <c r="K20" s="89">
        <v>0</v>
      </c>
      <c r="L20" s="89">
        <v>3</v>
      </c>
      <c r="M20" s="89">
        <v>3</v>
      </c>
      <c r="N20" s="89">
        <v>0</v>
      </c>
      <c r="O20" s="89">
        <v>0</v>
      </c>
      <c r="P20" s="89">
        <v>2</v>
      </c>
      <c r="Q20" s="89">
        <v>0</v>
      </c>
      <c r="R20" s="89">
        <v>3</v>
      </c>
      <c r="S20" s="89">
        <v>3</v>
      </c>
      <c r="T20" s="102">
        <f t="shared" si="0"/>
        <v>32</v>
      </c>
      <c r="U20" s="158"/>
      <c r="V20" s="95">
        <f>T20+T21+T22+U20</f>
        <v>64</v>
      </c>
      <c r="W20" s="52">
        <f>COUNTIF($E20:$S20,0)+COUNTIF($E21:$S21,0)+COUNTIF($E22:$S22,0)+COUNTIF($E23:$S23,0)</f>
        <v>9</v>
      </c>
      <c r="X20" s="52">
        <f>COUNTIF($E20:$S20,1)+COUNTIF($E21:$S21,1)+COUNTIF($E22:$S22,1)+COUNTIF($E23:$S23,1)</f>
        <v>2</v>
      </c>
      <c r="Y20" s="52">
        <f>COUNTIF($E20:$S20,2)+COUNTIF($E21:$S21,2)+COUNTIF($E22:$S22,2)+COUNTIF($E23:$S23,2)</f>
        <v>1</v>
      </c>
      <c r="Z20" s="52">
        <f>COUNTIF($E20:$S20,3)+COUNTIF($E21:$S21,3)+COUNTIF($E22:$S22,3)+COUNTIF($E23:$S23,3)</f>
        <v>15</v>
      </c>
      <c r="AA20" s="52">
        <f>COUNTIF($E20:$S20,5)+COUNTIF($E21:$S21,5)+COUNTIF($E22:$S22,5)+COUNTIF($E23:$S23,5)</f>
        <v>3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216" t="s">
        <v>141</v>
      </c>
      <c r="B21" s="129">
        <v>107</v>
      </c>
      <c r="C21" s="130"/>
      <c r="D21" s="131"/>
      <c r="E21" s="58">
        <v>5</v>
      </c>
      <c r="F21" s="59">
        <v>3</v>
      </c>
      <c r="G21" s="59">
        <v>5</v>
      </c>
      <c r="H21" s="59">
        <v>3</v>
      </c>
      <c r="I21" s="59">
        <v>5</v>
      </c>
      <c r="J21" s="59">
        <v>1</v>
      </c>
      <c r="K21" s="59">
        <v>0</v>
      </c>
      <c r="L21" s="59">
        <v>0</v>
      </c>
      <c r="M21" s="59">
        <v>3</v>
      </c>
      <c r="N21" s="59">
        <v>0</v>
      </c>
      <c r="O21" s="59">
        <v>0</v>
      </c>
      <c r="P21" s="59">
        <v>3</v>
      </c>
      <c r="Q21" s="59">
        <v>0</v>
      </c>
      <c r="R21" s="59">
        <v>1</v>
      </c>
      <c r="S21" s="59">
        <v>3</v>
      </c>
      <c r="T21" s="99">
        <f t="shared" si="0"/>
        <v>32</v>
      </c>
      <c r="U21" s="159"/>
      <c r="V21" s="61"/>
      <c r="W21" s="62"/>
      <c r="X21" s="62"/>
      <c r="Y21" s="62"/>
      <c r="Z21" s="62"/>
      <c r="AA21" s="62"/>
      <c r="AB21" s="63"/>
      <c r="AC21" s="64"/>
    </row>
    <row r="22" spans="1:29" ht="14.25" thickBot="1">
      <c r="A22" s="216"/>
      <c r="B22" s="219" t="s">
        <v>86</v>
      </c>
      <c r="C22" s="220"/>
      <c r="D22" s="221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99">
        <f t="shared" si="0"/>
        <v>0</v>
      </c>
      <c r="U22" s="162"/>
      <c r="V22" s="68">
        <v>0.49444444444444446</v>
      </c>
      <c r="W22" s="98" t="s">
        <v>9</v>
      </c>
      <c r="X22" s="70"/>
      <c r="Y22" s="70"/>
      <c r="Z22" s="71"/>
      <c r="AA22" s="71"/>
      <c r="AB22" s="72"/>
      <c r="AC22" s="73" t="str">
        <f>TEXT((V23-V22+0.00000000000001),"[hh].mm.ss")</f>
        <v>03.41.00</v>
      </c>
    </row>
    <row r="23" spans="1:29" ht="14.25" thickBot="1">
      <c r="A23" s="218"/>
      <c r="B23" s="132" t="s">
        <v>45</v>
      </c>
      <c r="C23" s="133"/>
      <c r="D23" s="134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18">
        <f t="shared" si="0"/>
        <v>0</v>
      </c>
      <c r="U23" s="161"/>
      <c r="V23" s="113">
        <v>0.6479166666666667</v>
      </c>
      <c r="W23" s="80" t="s">
        <v>10</v>
      </c>
      <c r="X23" s="81"/>
      <c r="Y23" s="81"/>
      <c r="Z23" s="82"/>
      <c r="AA23" s="81"/>
      <c r="AB23" s="83"/>
      <c r="AC23" s="84" t="str">
        <f>TEXT(IF($E21="","",(IF($E22="",T21/(15-(COUNTIF($E21:$S21,""))),(IF($E23="",(T21+T22)/(30-(COUNTIF($E21:$S21,"")+COUNTIF($E22:$S22,""))),(T21+T22+T23)/(45-(COUNTIF($E21:$S21,"")+COUNTIF($E22:$S22,"")+COUNTIF($E23:$S23,"")))))))),"0,00")</f>
        <v>2,13</v>
      </c>
    </row>
    <row r="24" spans="1:29" ht="13.5">
      <c r="A24" s="45"/>
      <c r="B24" s="171" t="s">
        <v>106</v>
      </c>
      <c r="C24" s="172"/>
      <c r="D24" s="128" t="s">
        <v>68</v>
      </c>
      <c r="E24" s="101">
        <v>2</v>
      </c>
      <c r="F24" s="89">
        <v>2</v>
      </c>
      <c r="G24" s="89">
        <v>3</v>
      </c>
      <c r="H24" s="89">
        <v>2</v>
      </c>
      <c r="I24" s="89">
        <v>5</v>
      </c>
      <c r="J24" s="89">
        <v>1</v>
      </c>
      <c r="K24" s="89">
        <v>5</v>
      </c>
      <c r="L24" s="89">
        <v>0</v>
      </c>
      <c r="M24" s="89">
        <v>0</v>
      </c>
      <c r="N24" s="89">
        <v>0</v>
      </c>
      <c r="O24" s="89">
        <v>0</v>
      </c>
      <c r="P24" s="89">
        <v>5</v>
      </c>
      <c r="Q24" s="89">
        <v>0</v>
      </c>
      <c r="R24" s="89">
        <v>0</v>
      </c>
      <c r="S24" s="89">
        <v>1</v>
      </c>
      <c r="T24" s="102">
        <f t="shared" si="0"/>
        <v>26</v>
      </c>
      <c r="U24" s="158"/>
      <c r="V24" s="95">
        <f>T24+T25+T26+U24</f>
        <v>42</v>
      </c>
      <c r="W24" s="52">
        <f>COUNTIF($E24:$S24,0)+COUNTIF($E25:$S25,0)+COUNTIF($E26:$S26,0)+COUNTIF($E27:$S27,0)</f>
        <v>14</v>
      </c>
      <c r="X24" s="52">
        <f>COUNTIF($E24:$S24,1)+COUNTIF($E25:$S25,1)+COUNTIF($E26:$S26,1)+COUNTIF($E27:$S27,1)</f>
        <v>5</v>
      </c>
      <c r="Y24" s="52">
        <f>COUNTIF($E24:$S24,2)+COUNTIF($E25:$S25,2)+COUNTIF($E26:$S26,2)+COUNTIF($E27:$S27,2)</f>
        <v>4</v>
      </c>
      <c r="Z24" s="52">
        <f>COUNTIF($E24:$S24,3)+COUNTIF($E25:$S25,3)+COUNTIF($E26:$S26,3)+COUNTIF($E27:$S27,3)</f>
        <v>3</v>
      </c>
      <c r="AA24" s="52">
        <f>COUNTIF($E24:$S24,5)+COUNTIF($E25:$S25,5)+COUNTIF($E26:$S26,5)+COUNTIF($E27:$S27,5)</f>
        <v>4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216" t="s">
        <v>135</v>
      </c>
      <c r="B25" s="129">
        <v>103</v>
      </c>
      <c r="C25" s="130"/>
      <c r="D25" s="131"/>
      <c r="E25" s="58">
        <v>1</v>
      </c>
      <c r="F25" s="59">
        <v>0</v>
      </c>
      <c r="G25" s="59">
        <v>3</v>
      </c>
      <c r="H25" s="59">
        <v>2</v>
      </c>
      <c r="I25" s="59">
        <v>3</v>
      </c>
      <c r="J25" s="59">
        <v>1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1</v>
      </c>
      <c r="S25" s="59">
        <v>5</v>
      </c>
      <c r="T25" s="99">
        <f t="shared" si="0"/>
        <v>16</v>
      </c>
      <c r="U25" s="159"/>
      <c r="V25" s="61"/>
      <c r="W25" s="62"/>
      <c r="X25" s="62"/>
      <c r="Y25" s="62"/>
      <c r="Z25" s="62"/>
      <c r="AA25" s="62"/>
      <c r="AB25" s="63"/>
      <c r="AC25" s="64"/>
    </row>
    <row r="26" spans="1:29" ht="14.25" thickBot="1">
      <c r="A26" s="216"/>
      <c r="B26" s="219"/>
      <c r="C26" s="220"/>
      <c r="D26" s="221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99">
        <f t="shared" si="0"/>
        <v>0</v>
      </c>
      <c r="U26" s="162"/>
      <c r="V26" s="68">
        <v>0.49374999999999997</v>
      </c>
      <c r="W26" s="98" t="s">
        <v>9</v>
      </c>
      <c r="X26" s="70"/>
      <c r="Y26" s="70"/>
      <c r="Z26" s="71"/>
      <c r="AA26" s="71"/>
      <c r="AB26" s="72"/>
      <c r="AC26" s="73" t="str">
        <f>TEXT((V27-V26+0.00000000000001),"[hh].mm.ss")</f>
        <v>05.30.00</v>
      </c>
    </row>
    <row r="27" spans="1:29" ht="14.25" thickBot="1">
      <c r="A27" s="218"/>
      <c r="B27" s="132" t="s">
        <v>114</v>
      </c>
      <c r="C27" s="133"/>
      <c r="D27" s="134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18">
        <f t="shared" si="0"/>
        <v>0</v>
      </c>
      <c r="U27" s="161"/>
      <c r="V27" s="113">
        <v>0.7229166666666668</v>
      </c>
      <c r="W27" s="80" t="s">
        <v>10</v>
      </c>
      <c r="X27" s="81"/>
      <c r="Y27" s="81"/>
      <c r="Z27" s="82"/>
      <c r="AA27" s="81"/>
      <c r="AB27" s="83"/>
      <c r="AC27" s="84" t="str">
        <f>TEXT(IF($E25="","",(IF($E26="",T25/(15-(COUNTIF($E25:$S25,""))),(IF($E27="",(T25+T26)/(30-(COUNTIF($E25:$S25,"")+COUNTIF($E26:$S26,""))),(T25+T26+T27)/(45-(COUNTIF($E25:$S25,"")+COUNTIF($E26:$S26,"")+COUNTIF($E27:$S27,"")))))))),"0,00")</f>
        <v>1,07</v>
      </c>
    </row>
    <row r="28" spans="1:29" ht="13.5">
      <c r="A28" s="45"/>
      <c r="B28" s="171" t="s">
        <v>102</v>
      </c>
      <c r="C28" s="172"/>
      <c r="D28" s="128" t="s">
        <v>68</v>
      </c>
      <c r="E28" s="101">
        <v>3</v>
      </c>
      <c r="F28" s="89">
        <v>1</v>
      </c>
      <c r="G28" s="89">
        <v>3</v>
      </c>
      <c r="H28" s="89">
        <v>2</v>
      </c>
      <c r="I28" s="89">
        <v>0</v>
      </c>
      <c r="J28" s="89">
        <v>3</v>
      </c>
      <c r="K28" s="89">
        <v>1</v>
      </c>
      <c r="L28" s="89">
        <v>5</v>
      </c>
      <c r="M28" s="89">
        <v>0</v>
      </c>
      <c r="N28" s="139">
        <v>0</v>
      </c>
      <c r="O28" s="89">
        <v>0</v>
      </c>
      <c r="P28" s="89">
        <v>3</v>
      </c>
      <c r="Q28" s="89">
        <v>0</v>
      </c>
      <c r="R28" s="89">
        <v>2</v>
      </c>
      <c r="S28" s="89">
        <v>3</v>
      </c>
      <c r="T28" s="102">
        <f t="shared" si="0"/>
        <v>26</v>
      </c>
      <c r="U28" s="158"/>
      <c r="V28" s="95">
        <f>T28+T29+T30+U28</f>
        <v>45</v>
      </c>
      <c r="W28" s="52">
        <f>COUNTIF($E28:$S28,0)+COUNTIF($E29:$S29,0)+COUNTIF($E30:$S30,0)+COUNTIF($E31:$S31,0)</f>
        <v>9</v>
      </c>
      <c r="X28" s="52">
        <f>COUNTIF($E28:$S28,1)+COUNTIF($E29:$S29,1)+COUNTIF($E30:$S30,1)+COUNTIF($E31:$S31,1)</f>
        <v>10</v>
      </c>
      <c r="Y28" s="52">
        <f>COUNTIF($E28:$S28,2)+COUNTIF($E29:$S29,2)+COUNTIF($E30:$S30,2)+COUNTIF($E31:$S31,2)</f>
        <v>2</v>
      </c>
      <c r="Z28" s="52">
        <f>COUNTIF($E28:$S28,3)+COUNTIF($E29:$S29,3)+COUNTIF($E30:$S30,3)+COUNTIF($E31:$S31,3)</f>
        <v>7</v>
      </c>
      <c r="AA28" s="52">
        <f>COUNTIF($E28:$S28,5)+COUNTIF($E29:$S29,5)+COUNTIF($E30:$S30,5)+COUNTIF($E31:$S31,5)</f>
        <v>2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4.25" thickBot="1">
      <c r="A29" s="216" t="s">
        <v>138</v>
      </c>
      <c r="B29" s="129">
        <v>157</v>
      </c>
      <c r="C29" s="130"/>
      <c r="D29" s="131"/>
      <c r="E29" s="58">
        <v>1</v>
      </c>
      <c r="F29" s="59">
        <v>1</v>
      </c>
      <c r="G29" s="59">
        <v>3</v>
      </c>
      <c r="H29" s="59">
        <v>0</v>
      </c>
      <c r="I29" s="59">
        <v>5</v>
      </c>
      <c r="J29" s="59">
        <v>1</v>
      </c>
      <c r="K29" s="59">
        <v>0</v>
      </c>
      <c r="L29" s="59">
        <v>1</v>
      </c>
      <c r="M29" s="59">
        <v>1</v>
      </c>
      <c r="N29" s="59">
        <v>0</v>
      </c>
      <c r="O29" s="59">
        <v>0</v>
      </c>
      <c r="P29" s="59">
        <v>1</v>
      </c>
      <c r="Q29" s="59">
        <v>1</v>
      </c>
      <c r="R29" s="59">
        <v>1</v>
      </c>
      <c r="S29" s="59">
        <v>3</v>
      </c>
      <c r="T29" s="99">
        <f t="shared" si="0"/>
        <v>19</v>
      </c>
      <c r="U29" s="159"/>
      <c r="V29" s="61"/>
      <c r="W29" s="62"/>
      <c r="X29" s="62"/>
      <c r="Y29" s="62"/>
      <c r="Z29" s="62"/>
      <c r="AA29" s="62"/>
      <c r="AB29" s="63"/>
      <c r="AC29" s="64"/>
    </row>
    <row r="30" spans="1:29" ht="14.25" thickBot="1">
      <c r="A30" s="216"/>
      <c r="B30" s="219" t="s">
        <v>87</v>
      </c>
      <c r="C30" s="220"/>
      <c r="D30" s="221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99">
        <f t="shared" si="0"/>
        <v>0</v>
      </c>
      <c r="U30" s="162"/>
      <c r="V30" s="68">
        <v>0.49722222222222223</v>
      </c>
      <c r="W30" s="98" t="s">
        <v>9</v>
      </c>
      <c r="X30" s="70"/>
      <c r="Y30" s="70"/>
      <c r="Z30" s="71"/>
      <c r="AA30" s="71"/>
      <c r="AB30" s="72"/>
      <c r="AC30" s="73" t="str">
        <f>TEXT((V31-V30+0.00000000000001),"[hh].mm.ss")</f>
        <v>05.23.00</v>
      </c>
    </row>
    <row r="31" spans="1:29" ht="14.25" thickBot="1">
      <c r="A31" s="218"/>
      <c r="B31" s="132"/>
      <c r="C31" s="133"/>
      <c r="D31" s="134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18">
        <f t="shared" si="0"/>
        <v>0</v>
      </c>
      <c r="U31" s="161"/>
      <c r="V31" s="113">
        <v>0.7215277777777778</v>
      </c>
      <c r="W31" s="80" t="s">
        <v>10</v>
      </c>
      <c r="X31" s="81"/>
      <c r="Y31" s="81"/>
      <c r="Z31" s="82"/>
      <c r="AA31" s="81"/>
      <c r="AB31" s="83"/>
      <c r="AC31" s="84" t="str">
        <f>TEXT(IF($E29="","",(IF($E30="",T29/(15-(COUNTIF($E29:$S29,""))),(IF($E31="",(T29+T30)/(30-(COUNTIF($E29:$S29,"")+COUNTIF($E30:$S30,""))),(T29+T30+T31)/(45-(COUNTIF($E29:$S29,"")+COUNTIF($E30:$S30,"")+COUNTIF($E31:$S31,"")))))))),"0,00")</f>
        <v>1,27</v>
      </c>
    </row>
    <row r="32" spans="1:29" ht="13.5">
      <c r="A32" s="45"/>
      <c r="B32" s="171" t="s">
        <v>107</v>
      </c>
      <c r="C32" s="172"/>
      <c r="D32" s="128" t="s">
        <v>29</v>
      </c>
      <c r="E32" s="101">
        <v>3</v>
      </c>
      <c r="F32" s="89">
        <v>3</v>
      </c>
      <c r="G32" s="89">
        <v>5</v>
      </c>
      <c r="H32" s="89">
        <v>5</v>
      </c>
      <c r="I32" s="89">
        <v>5</v>
      </c>
      <c r="J32" s="89">
        <v>3</v>
      </c>
      <c r="K32" s="89">
        <v>1</v>
      </c>
      <c r="L32" s="89">
        <v>3</v>
      </c>
      <c r="M32" s="89">
        <v>3</v>
      </c>
      <c r="N32" s="89">
        <v>5</v>
      </c>
      <c r="O32" s="89">
        <v>3</v>
      </c>
      <c r="P32" s="89">
        <v>5</v>
      </c>
      <c r="Q32" s="89">
        <v>5</v>
      </c>
      <c r="R32" s="89">
        <v>3</v>
      </c>
      <c r="S32" s="89">
        <v>3</v>
      </c>
      <c r="T32" s="102">
        <f t="shared" si="0"/>
        <v>55</v>
      </c>
      <c r="U32" s="158"/>
      <c r="V32" s="95">
        <f>T32+T33+T34+U32</f>
        <v>111</v>
      </c>
      <c r="W32" s="52">
        <f>COUNTIF($E32:$S32,0)+COUNTIF($E33:$S33,0)+COUNTIF($E34:$S34,0)+COUNTIF($E35:$S35,0)</f>
        <v>0</v>
      </c>
      <c r="X32" s="52">
        <f>COUNTIF($E32:$S32,1)+COUNTIF($E33:$S33,1)+COUNTIF($E34:$S34,1)+COUNTIF($E35:$S35,1)</f>
        <v>2</v>
      </c>
      <c r="Y32" s="52">
        <f>COUNTIF($E32:$S32,2)+COUNTIF($E33:$S33,2)+COUNTIF($E34:$S34,2)+COUNTIF($E35:$S35,2)</f>
        <v>1</v>
      </c>
      <c r="Z32" s="52">
        <f>COUNTIF($E32:$S32,3)+COUNTIF($E33:$S33,3)+COUNTIF($E34:$S34,3)+COUNTIF($E35:$S35,3)</f>
        <v>14</v>
      </c>
      <c r="AA32" s="52">
        <f>COUNTIF($E32:$S32,5)+COUNTIF($E33:$S33,5)+COUNTIF($E34:$S34,5)+COUNTIF($E35:$S35,5)</f>
        <v>13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4.25" thickBot="1">
      <c r="A33" s="216" t="s">
        <v>143</v>
      </c>
      <c r="B33" s="129">
        <v>129</v>
      </c>
      <c r="C33" s="130"/>
      <c r="D33" s="131"/>
      <c r="E33" s="58">
        <v>3</v>
      </c>
      <c r="F33" s="59">
        <v>3</v>
      </c>
      <c r="G33" s="59">
        <v>5</v>
      </c>
      <c r="H33" s="59">
        <v>5</v>
      </c>
      <c r="I33" s="59">
        <v>5</v>
      </c>
      <c r="J33" s="59">
        <v>5</v>
      </c>
      <c r="K33" s="59">
        <v>3</v>
      </c>
      <c r="L33" s="59">
        <v>5</v>
      </c>
      <c r="M33" s="59">
        <v>3</v>
      </c>
      <c r="N33" s="59">
        <v>1</v>
      </c>
      <c r="O33" s="59">
        <v>3</v>
      </c>
      <c r="P33" s="59">
        <v>3</v>
      </c>
      <c r="Q33" s="59">
        <v>2</v>
      </c>
      <c r="R33" s="59">
        <v>5</v>
      </c>
      <c r="S33" s="59">
        <v>5</v>
      </c>
      <c r="T33" s="99">
        <f t="shared" si="0"/>
        <v>56</v>
      </c>
      <c r="U33" s="159"/>
      <c r="V33" s="61"/>
      <c r="W33" s="62"/>
      <c r="X33" s="62"/>
      <c r="Y33" s="62"/>
      <c r="Z33" s="62"/>
      <c r="AA33" s="62"/>
      <c r="AB33" s="63"/>
      <c r="AC33" s="64"/>
    </row>
    <row r="34" spans="1:29" ht="14.25" thickBot="1">
      <c r="A34" s="216"/>
      <c r="B34" s="219" t="s">
        <v>54</v>
      </c>
      <c r="C34" s="220"/>
      <c r="D34" s="221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99">
        <f t="shared" si="0"/>
        <v>0</v>
      </c>
      <c r="U34" s="162"/>
      <c r="V34" s="68">
        <v>0.49583333333333335</v>
      </c>
      <c r="W34" s="98" t="s">
        <v>9</v>
      </c>
      <c r="X34" s="70"/>
      <c r="Y34" s="70"/>
      <c r="Z34" s="71"/>
      <c r="AA34" s="71"/>
      <c r="AB34" s="72"/>
      <c r="AC34" s="73" t="str">
        <f>TEXT((V35-V34+0.00000000000001),"[hh].mm.ss")</f>
        <v>06.01.00</v>
      </c>
    </row>
    <row r="35" spans="1:29" ht="13.5" customHeight="1" thickBot="1">
      <c r="A35" s="218"/>
      <c r="B35" s="132"/>
      <c r="C35" s="133"/>
      <c r="D35" s="134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18">
        <f t="shared" si="0"/>
        <v>0</v>
      </c>
      <c r="U35" s="161"/>
      <c r="V35" s="113">
        <v>0.7465277777777778</v>
      </c>
      <c r="W35" s="80" t="s">
        <v>10</v>
      </c>
      <c r="X35" s="81"/>
      <c r="Y35" s="81"/>
      <c r="Z35" s="82"/>
      <c r="AA35" s="81"/>
      <c r="AB35" s="83"/>
      <c r="AC35" s="84" t="str">
        <f>TEXT(IF($E33="","",(IF($E34="",T33/(15-(COUNTIF($E33:$S33,""))),(IF($E35="",(T33+T34)/(30-(COUNTIF($E33:$S33,"")+COUNTIF($E34:$S34,""))),(T33+T34+T35)/(45-(COUNTIF($E33:$S33,"")+COUNTIF($E34:$S34,"")+COUNTIF($E35:$S35,"")))))))),"0,00")</f>
        <v>3,73</v>
      </c>
    </row>
    <row r="36" spans="1:29" ht="13.5">
      <c r="A36" s="45"/>
      <c r="B36" s="171" t="s">
        <v>108</v>
      </c>
      <c r="C36" s="172"/>
      <c r="D36" s="46" t="s">
        <v>29</v>
      </c>
      <c r="E36" s="101">
        <v>3</v>
      </c>
      <c r="F36" s="89">
        <v>2</v>
      </c>
      <c r="G36" s="89">
        <v>3</v>
      </c>
      <c r="H36" s="89">
        <v>3</v>
      </c>
      <c r="I36" s="89">
        <v>1</v>
      </c>
      <c r="J36" s="89">
        <v>5</v>
      </c>
      <c r="K36" s="89">
        <v>0</v>
      </c>
      <c r="L36" s="89">
        <v>2</v>
      </c>
      <c r="M36" s="89">
        <v>1</v>
      </c>
      <c r="N36" s="89">
        <v>0</v>
      </c>
      <c r="O36" s="89">
        <v>3</v>
      </c>
      <c r="P36" s="89">
        <v>2</v>
      </c>
      <c r="Q36" s="89">
        <v>2</v>
      </c>
      <c r="R36" s="89">
        <v>3</v>
      </c>
      <c r="S36" s="89">
        <v>2</v>
      </c>
      <c r="T36" s="102">
        <f t="shared" si="0"/>
        <v>32</v>
      </c>
      <c r="U36" s="158"/>
      <c r="V36" s="95">
        <f>SUM(T36:T38)+U36</f>
        <v>62</v>
      </c>
      <c r="W36" s="52">
        <f>COUNTIF($E36:$S36,0)+COUNTIF($E37:$S37,0)+COUNTIF($E38:$S38,0)+COUNTIF($E39:$S39,0)</f>
        <v>6</v>
      </c>
      <c r="X36" s="52">
        <f>COUNTIF($E36:$S36,1)+COUNTIF($E37:$S37,1)+COUNTIF($E38:$S38,1)+COUNTIF($E39:$S39,1)</f>
        <v>5</v>
      </c>
      <c r="Y36" s="52">
        <f>COUNTIF($E36:$S36,2)+COUNTIF($E37:$S37,2)+COUNTIF($E38:$S38,2)+COUNTIF($E39:$S39,2)</f>
        <v>8</v>
      </c>
      <c r="Z36" s="52">
        <f>COUNTIF($E36:$S36,3)+COUNTIF($E37:$S37,3)+COUNTIF($E38:$S38,3)+COUNTIF($E39:$S39,3)</f>
        <v>7</v>
      </c>
      <c r="AA36" s="52">
        <f>COUNTIF($E36:$S36,5)+COUNTIF($E37:$S37,5)+COUNTIF($E38:$S38,5)+COUNTIF($E39:$S39,5)</f>
        <v>4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4.25" thickBot="1">
      <c r="A37" s="216" t="s">
        <v>140</v>
      </c>
      <c r="B37" s="168">
        <v>118</v>
      </c>
      <c r="C37" s="56"/>
      <c r="D37" s="57"/>
      <c r="E37" s="58">
        <v>2</v>
      </c>
      <c r="F37" s="59">
        <v>2</v>
      </c>
      <c r="G37" s="59">
        <v>3</v>
      </c>
      <c r="H37" s="59">
        <v>5</v>
      </c>
      <c r="I37" s="59">
        <v>5</v>
      </c>
      <c r="J37" s="59">
        <v>1</v>
      </c>
      <c r="K37" s="59">
        <v>0</v>
      </c>
      <c r="L37" s="59">
        <v>2</v>
      </c>
      <c r="M37" s="59">
        <v>5</v>
      </c>
      <c r="N37" s="59">
        <v>0</v>
      </c>
      <c r="O37" s="59">
        <v>0</v>
      </c>
      <c r="P37" s="59">
        <v>1</v>
      </c>
      <c r="Q37" s="59">
        <v>0</v>
      </c>
      <c r="R37" s="59">
        <v>1</v>
      </c>
      <c r="S37" s="59">
        <v>3</v>
      </c>
      <c r="T37" s="99">
        <f t="shared" si="0"/>
        <v>30</v>
      </c>
      <c r="U37" s="159"/>
      <c r="V37" s="61"/>
      <c r="W37" s="62"/>
      <c r="X37" s="62"/>
      <c r="Y37" s="62"/>
      <c r="Z37" s="62"/>
      <c r="AA37" s="62"/>
      <c r="AB37" s="63"/>
      <c r="AC37" s="64"/>
    </row>
    <row r="38" spans="1:29" ht="14.25" thickBot="1">
      <c r="A38" s="216"/>
      <c r="B38" s="175"/>
      <c r="C38" s="176"/>
      <c r="D38" s="177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99">
        <f t="shared" si="0"/>
        <v>0</v>
      </c>
      <c r="U38" s="162"/>
      <c r="V38" s="68">
        <v>0.49652777777777773</v>
      </c>
      <c r="W38" s="98" t="s">
        <v>9</v>
      </c>
      <c r="X38" s="70"/>
      <c r="Y38" s="70"/>
      <c r="Z38" s="71"/>
      <c r="AA38" s="71"/>
      <c r="AB38" s="72"/>
      <c r="AC38" s="73" t="str">
        <f>TEXT((V39-V38+0.00000000000001),"[hh].mm.ss")</f>
        <v>05.54.00</v>
      </c>
    </row>
    <row r="39" spans="1:29" ht="14.25" customHeight="1" thickBot="1">
      <c r="A39" s="218"/>
      <c r="B39" s="74"/>
      <c r="C39" s="75"/>
      <c r="D39" s="76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18">
        <f t="shared" si="0"/>
        <v>0</v>
      </c>
      <c r="U39" s="161"/>
      <c r="V39" s="113">
        <v>0.7423611111111111</v>
      </c>
      <c r="W39" s="80" t="s">
        <v>10</v>
      </c>
      <c r="X39" s="81"/>
      <c r="Y39" s="81"/>
      <c r="Z39" s="82"/>
      <c r="AA39" s="81"/>
      <c r="AB39" s="83"/>
      <c r="AC39" s="84" t="str">
        <f>TEXT(IF($E37="","",(IF($E38="",T37/(15-(COUNTIF($E37:$S37,""))),(IF($E39="",(T37+T38)/(30-(COUNTIF($E37:$S37,"")+COUNTIF($E38:$S38,""))),(T37+T38+T39)/(45-(COUNTIF($E37:$S37,"")+COUNTIF($E38:$S38,"")+COUNTIF($E39:$S39,"")))))))),"0,00")</f>
        <v>2,00</v>
      </c>
    </row>
    <row r="40" spans="1:29" ht="12" customHeight="1">
      <c r="A40" s="45"/>
      <c r="B40" s="171" t="s">
        <v>59</v>
      </c>
      <c r="C40" s="172"/>
      <c r="D40" s="46" t="s">
        <v>29</v>
      </c>
      <c r="E40" s="101">
        <v>0</v>
      </c>
      <c r="F40" s="89">
        <v>0</v>
      </c>
      <c r="G40" s="89">
        <v>3</v>
      </c>
      <c r="H40" s="89">
        <v>1</v>
      </c>
      <c r="I40" s="89">
        <v>1</v>
      </c>
      <c r="J40" s="89">
        <v>0</v>
      </c>
      <c r="K40" s="89">
        <v>0</v>
      </c>
      <c r="L40" s="89">
        <v>5</v>
      </c>
      <c r="M40" s="89">
        <v>0</v>
      </c>
      <c r="N40" s="13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1</v>
      </c>
      <c r="T40" s="102">
        <f t="shared" si="0"/>
        <v>11</v>
      </c>
      <c r="U40" s="158"/>
      <c r="V40" s="95">
        <f>T40+T41+T42+U40</f>
        <v>20</v>
      </c>
      <c r="W40" s="52">
        <f>COUNTIF($E40:$S40,0)+COUNTIF($E41:$S41,0)+COUNTIF($E42:$S42,0)+COUNTIF($E43:$S43,0)</f>
        <v>20</v>
      </c>
      <c r="X40" s="52">
        <f>COUNTIF($E40:$S40,1)+COUNTIF($E41:$S41,1)+COUNTIF($E42:$S42,1)+COUNTIF($E43:$S43,1)</f>
        <v>5</v>
      </c>
      <c r="Y40" s="52">
        <f>COUNTIF($E40:$S40,2)+COUNTIF($E41:$S41,2)+COUNTIF($E42:$S42,2)+COUNTIF($E43:$S43,2)</f>
        <v>2</v>
      </c>
      <c r="Z40" s="52">
        <f>COUNTIF($E40:$S40,3)+COUNTIF($E41:$S41,3)+COUNTIF($E42:$S42,3)+COUNTIF($E43:$S43,3)</f>
        <v>2</v>
      </c>
      <c r="AA40" s="52">
        <f>COUNTIF($E40:$S40,5)+COUNTIF($E41:$S41,5)+COUNTIF($E42:$S42,5)+COUNTIF($E43:$S43,5)</f>
        <v>1</v>
      </c>
      <c r="AB40" s="53">
        <f>COUNTIF($E40:$S40,"5*")+COUNTIF($E41:$S41,"5*")+COUNTIF($E42:$S42,"5*")</f>
        <v>0</v>
      </c>
      <c r="AC40" s="54">
        <f>COUNTIF($E40:$S40,20)+COUNTIF($E41:$S41,20)+COUNTIF($E42:$S42,20)</f>
        <v>0</v>
      </c>
    </row>
    <row r="41" spans="1:29" ht="14.25" thickBot="1">
      <c r="A41" s="216" t="s">
        <v>132</v>
      </c>
      <c r="B41" s="129">
        <v>168</v>
      </c>
      <c r="C41" s="130"/>
      <c r="D41" s="131"/>
      <c r="E41" s="58">
        <v>0</v>
      </c>
      <c r="F41" s="59">
        <v>0</v>
      </c>
      <c r="G41" s="59">
        <v>3</v>
      </c>
      <c r="H41" s="59">
        <v>2</v>
      </c>
      <c r="I41" s="59">
        <v>2</v>
      </c>
      <c r="J41" s="59">
        <v>0</v>
      </c>
      <c r="K41" s="59">
        <v>0</v>
      </c>
      <c r="L41" s="59">
        <v>1</v>
      </c>
      <c r="M41" s="59">
        <v>0</v>
      </c>
      <c r="N41" s="59">
        <v>0</v>
      </c>
      <c r="O41" s="59">
        <v>0</v>
      </c>
      <c r="P41" s="59">
        <v>1</v>
      </c>
      <c r="Q41" s="59">
        <v>0</v>
      </c>
      <c r="R41" s="59">
        <v>0</v>
      </c>
      <c r="S41" s="59">
        <v>0</v>
      </c>
      <c r="T41" s="99">
        <f t="shared" si="0"/>
        <v>9</v>
      </c>
      <c r="U41" s="159"/>
      <c r="V41" s="61"/>
      <c r="W41" s="62"/>
      <c r="X41" s="62"/>
      <c r="Y41" s="62"/>
      <c r="Z41" s="62"/>
      <c r="AA41" s="62"/>
      <c r="AB41" s="63"/>
      <c r="AC41" s="64"/>
    </row>
    <row r="42" spans="1:29" ht="14.25" thickBot="1">
      <c r="A42" s="216"/>
      <c r="B42" s="219" t="s">
        <v>43</v>
      </c>
      <c r="C42" s="220"/>
      <c r="D42" s="22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99">
        <f t="shared" si="0"/>
        <v>0</v>
      </c>
      <c r="U42" s="162"/>
      <c r="V42" s="68">
        <v>0.4979166666666666</v>
      </c>
      <c r="W42" s="98" t="s">
        <v>9</v>
      </c>
      <c r="X42" s="70"/>
      <c r="Y42" s="70"/>
      <c r="Z42" s="71"/>
      <c r="AA42" s="71"/>
      <c r="AB42" s="72"/>
      <c r="AC42" s="73" t="str">
        <f>TEXT((V43-V42+0.00000000000001),"[hh].mm.ss")</f>
        <v>05.22.00</v>
      </c>
    </row>
    <row r="43" spans="1:29" ht="22.5" customHeight="1" thickBot="1">
      <c r="A43" s="218"/>
      <c r="B43" s="132" t="s">
        <v>16</v>
      </c>
      <c r="C43" s="133"/>
      <c r="D43" s="134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18">
        <f t="shared" si="0"/>
        <v>0</v>
      </c>
      <c r="U43" s="161"/>
      <c r="V43" s="113">
        <v>0.7215277777777778</v>
      </c>
      <c r="W43" s="80" t="s">
        <v>10</v>
      </c>
      <c r="X43" s="81"/>
      <c r="Y43" s="81"/>
      <c r="Z43" s="82"/>
      <c r="AA43" s="81"/>
      <c r="AB43" s="83"/>
      <c r="AC43" s="84" t="str">
        <f>TEXT(IF($E41="","",(IF($E42="",T41/(15-(COUNTIF($E41:$S41,""))),(IF($E43="",(T41+T42)/(30-(COUNTIF($E41:$S41,"")+COUNTIF($E42:$S42,""))),(T41+T42+T43)/(45-(COUNTIF($E41:$S41,"")+COUNTIF($E42:$S42,"")+COUNTIF($E43:$S43,"")))))))),"0,00")</f>
        <v>0,60</v>
      </c>
    </row>
    <row r="44" spans="1:29" ht="13.5">
      <c r="A44" s="45"/>
      <c r="B44" s="171" t="s">
        <v>58</v>
      </c>
      <c r="C44" s="172"/>
      <c r="D44" s="128" t="s">
        <v>29</v>
      </c>
      <c r="E44" s="101">
        <v>1</v>
      </c>
      <c r="F44" s="89">
        <v>5</v>
      </c>
      <c r="G44" s="89">
        <v>1</v>
      </c>
      <c r="H44" s="89">
        <v>3</v>
      </c>
      <c r="I44" s="89">
        <v>3</v>
      </c>
      <c r="J44" s="89">
        <v>3</v>
      </c>
      <c r="K44" s="89">
        <v>2</v>
      </c>
      <c r="L44" s="89">
        <v>3</v>
      </c>
      <c r="M44" s="89">
        <v>0</v>
      </c>
      <c r="N44" s="89">
        <v>0</v>
      </c>
      <c r="O44" s="89">
        <v>1</v>
      </c>
      <c r="P44" s="89">
        <v>2</v>
      </c>
      <c r="Q44" s="89">
        <v>0</v>
      </c>
      <c r="R44" s="89">
        <v>1</v>
      </c>
      <c r="S44" s="89">
        <v>3</v>
      </c>
      <c r="T44" s="102">
        <f t="shared" si="0"/>
        <v>28</v>
      </c>
      <c r="U44" s="158"/>
      <c r="V44" s="95">
        <f>T44+T45+T46+U44</f>
        <v>61</v>
      </c>
      <c r="W44" s="52">
        <f>COUNTIF($E44:$S44,0)+COUNTIF($E45:$S45,0)+COUNTIF($E46:$S46,0)+COUNTIF($E47:$S47,0)</f>
        <v>6</v>
      </c>
      <c r="X44" s="52">
        <f>COUNTIF($E44:$S44,1)+COUNTIF($E45:$S45,1)+COUNTIF($E46:$S46,1)+COUNTIF($E47:$S47,1)</f>
        <v>5</v>
      </c>
      <c r="Y44" s="52">
        <f>COUNTIF($E44:$S44,2)+COUNTIF($E45:$S45,2)+COUNTIF($E46:$S46,2)+COUNTIF($E47:$S47,2)</f>
        <v>5</v>
      </c>
      <c r="Z44" s="52">
        <f>COUNTIF($E44:$S44,3)+COUNTIF($E45:$S45,3)+COUNTIF($E46:$S46,3)+COUNTIF($E47:$S47,3)</f>
        <v>12</v>
      </c>
      <c r="AA44" s="52">
        <f>COUNTIF($E44:$S44,5)+COUNTIF($E45:$S45,5)+COUNTIF($E46:$S46,5)+COUNTIF($E47:$S47,5)</f>
        <v>2</v>
      </c>
      <c r="AB44" s="53">
        <f>COUNTIF($E44:$S44,"5*")+COUNTIF($E45:$S45,"5*")+COUNTIF($E46:$S46,"5*")</f>
        <v>0</v>
      </c>
      <c r="AC44" s="54">
        <f>COUNTIF($E44:$S44,20)+COUNTIF($E45:$S45,20)+COUNTIF($E46:$S46,20)</f>
        <v>0</v>
      </c>
    </row>
    <row r="45" spans="1:29" ht="14.25" thickBot="1">
      <c r="A45" s="216" t="s">
        <v>139</v>
      </c>
      <c r="B45" s="129">
        <v>108</v>
      </c>
      <c r="C45" s="130"/>
      <c r="D45" s="131"/>
      <c r="E45" s="58">
        <v>3</v>
      </c>
      <c r="F45" s="59">
        <v>2</v>
      </c>
      <c r="G45" s="59">
        <v>5</v>
      </c>
      <c r="H45" s="59">
        <v>2</v>
      </c>
      <c r="I45" s="59">
        <v>3</v>
      </c>
      <c r="J45" s="59">
        <v>3</v>
      </c>
      <c r="K45" s="59">
        <v>0</v>
      </c>
      <c r="L45" s="59">
        <v>2</v>
      </c>
      <c r="M45" s="59">
        <v>3</v>
      </c>
      <c r="N45" s="59">
        <v>0</v>
      </c>
      <c r="O45" s="59">
        <v>1</v>
      </c>
      <c r="P45" s="59">
        <v>3</v>
      </c>
      <c r="Q45" s="59">
        <v>0</v>
      </c>
      <c r="R45" s="59">
        <v>3</v>
      </c>
      <c r="S45" s="59">
        <v>3</v>
      </c>
      <c r="T45" s="99">
        <f t="shared" si="0"/>
        <v>33</v>
      </c>
      <c r="U45" s="159"/>
      <c r="V45" s="61"/>
      <c r="W45" s="62"/>
      <c r="X45" s="62"/>
      <c r="Y45" s="62"/>
      <c r="Z45" s="62"/>
      <c r="AA45" s="62"/>
      <c r="AB45" s="63"/>
      <c r="AC45" s="64"/>
    </row>
    <row r="46" spans="1:29" ht="14.25" thickBot="1">
      <c r="A46" s="216"/>
      <c r="B46" s="219" t="s">
        <v>54</v>
      </c>
      <c r="C46" s="220"/>
      <c r="D46" s="221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99">
        <f t="shared" si="0"/>
        <v>0</v>
      </c>
      <c r="U46" s="162"/>
      <c r="V46" s="68">
        <v>0.49513888888888885</v>
      </c>
      <c r="W46" s="98" t="s">
        <v>9</v>
      </c>
      <c r="X46" s="70"/>
      <c r="Y46" s="70"/>
      <c r="Z46" s="71"/>
      <c r="AA46" s="71"/>
      <c r="AB46" s="72"/>
      <c r="AC46" s="73" t="str">
        <f>TEXT((V47-V46+0.00000000000001),"[hh].mm.ss")</f>
        <v>05.28.00</v>
      </c>
    </row>
    <row r="47" spans="1:29" ht="14.25" thickBot="1">
      <c r="A47" s="218"/>
      <c r="B47" s="132" t="s">
        <v>45</v>
      </c>
      <c r="C47" s="133"/>
      <c r="D47" s="134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18">
        <f t="shared" si="0"/>
        <v>0</v>
      </c>
      <c r="U47" s="161"/>
      <c r="V47" s="113">
        <v>0.7229166666666668</v>
      </c>
      <c r="W47" s="80" t="s">
        <v>10</v>
      </c>
      <c r="X47" s="81"/>
      <c r="Y47" s="81"/>
      <c r="Z47" s="82"/>
      <c r="AA47" s="81"/>
      <c r="AB47" s="83"/>
      <c r="AC47" s="84" t="str">
        <f>TEXT(IF($E45="","",(IF($E46="",T45/(15-(COUNTIF($E45:$S45,""))),(IF($E47="",(T45+T46)/(30-(COUNTIF($E45:$S45,"")+COUNTIF($E46:$S46,""))),(T45+T46+T47)/(45-(COUNTIF($E45:$S45,"")+COUNTIF($E46:$S46,"")+COUNTIF($E47:$S47,"")))))))),"0,00")</f>
        <v>2,20</v>
      </c>
    </row>
    <row r="48" spans="1:29" ht="13.5">
      <c r="A48" s="45"/>
      <c r="B48" s="171" t="s">
        <v>112</v>
      </c>
      <c r="C48" s="172"/>
      <c r="D48" s="128" t="s">
        <v>68</v>
      </c>
      <c r="E48" s="101">
        <v>0</v>
      </c>
      <c r="F48" s="89">
        <v>0</v>
      </c>
      <c r="G48" s="89">
        <v>5</v>
      </c>
      <c r="H48" s="89">
        <v>2</v>
      </c>
      <c r="I48" s="89">
        <v>3</v>
      </c>
      <c r="J48" s="89">
        <v>2</v>
      </c>
      <c r="K48" s="89">
        <v>1</v>
      </c>
      <c r="L48" s="89">
        <v>3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1</v>
      </c>
      <c r="S48" s="89">
        <v>5</v>
      </c>
      <c r="T48" s="102">
        <f aca="true" t="shared" si="1" ref="T48:T55">SUM(E48:S48)</f>
        <v>22</v>
      </c>
      <c r="U48" s="158"/>
      <c r="V48" s="95">
        <f>T48+T49+T50+U48</f>
        <v>36</v>
      </c>
      <c r="W48" s="52">
        <f>COUNTIF($E48:$S48,0)+COUNTIF($E49:$S49,0)+COUNTIF($E50:$S50,0)+COUNTIF($E51:$S51,0)</f>
        <v>17</v>
      </c>
      <c r="X48" s="52">
        <f>COUNTIF($E48:$S48,1)+COUNTIF($E49:$S49,1)+COUNTIF($E50:$S50,1)+COUNTIF($E51:$S51,1)</f>
        <v>3</v>
      </c>
      <c r="Y48" s="52">
        <f>COUNTIF($E48:$S48,2)+COUNTIF($E49:$S49,2)+COUNTIF($E50:$S50,2)+COUNTIF($E51:$S51,2)</f>
        <v>3</v>
      </c>
      <c r="Z48" s="52">
        <f>COUNTIF($E48:$S48,3)+COUNTIF($E49:$S49,3)+COUNTIF($E50:$S50,3)+COUNTIF($E51:$S51,3)</f>
        <v>4</v>
      </c>
      <c r="AA48" s="52">
        <f>COUNTIF($E48:$S48,5)+COUNTIF($E49:$S49,5)+COUNTIF($E50:$S50,5)+COUNTIF($E51:$S51,5)</f>
        <v>3</v>
      </c>
      <c r="AB48" s="53">
        <f>COUNTIF($E48:$S48,"5*")+COUNTIF($E49:$S49,"5*")+COUNTIF($E50:$S50,"5*")</f>
        <v>0</v>
      </c>
      <c r="AC48" s="54">
        <f>COUNTIF($E48:$S48,20)+COUNTIF($E49:$S49,20)+COUNTIF($E50:$S50,20)</f>
        <v>0</v>
      </c>
    </row>
    <row r="49" spans="1:29" ht="14.25" thickBot="1">
      <c r="A49" s="216" t="s">
        <v>134</v>
      </c>
      <c r="B49" s="129">
        <v>122</v>
      </c>
      <c r="C49" s="130"/>
      <c r="D49" s="131"/>
      <c r="E49" s="58">
        <v>0</v>
      </c>
      <c r="F49" s="59">
        <v>0</v>
      </c>
      <c r="G49" s="59">
        <v>3</v>
      </c>
      <c r="H49" s="59">
        <v>0</v>
      </c>
      <c r="I49" s="59">
        <v>3</v>
      </c>
      <c r="J49" s="59">
        <v>2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1</v>
      </c>
      <c r="Q49" s="59">
        <v>0</v>
      </c>
      <c r="R49" s="59">
        <v>0</v>
      </c>
      <c r="S49" s="59">
        <v>5</v>
      </c>
      <c r="T49" s="154">
        <f t="shared" si="1"/>
        <v>14</v>
      </c>
      <c r="U49" s="159"/>
      <c r="V49" s="61"/>
      <c r="W49" s="62"/>
      <c r="X49" s="62"/>
      <c r="Y49" s="62"/>
      <c r="Z49" s="62"/>
      <c r="AA49" s="62"/>
      <c r="AB49" s="63"/>
      <c r="AC49" s="64"/>
    </row>
    <row r="50" spans="1:29" ht="14.25" thickBot="1">
      <c r="A50" s="217"/>
      <c r="B50" s="219" t="s">
        <v>35</v>
      </c>
      <c r="C50" s="220"/>
      <c r="D50" s="221"/>
      <c r="E50" s="165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9">
        <f t="shared" si="1"/>
        <v>0</v>
      </c>
      <c r="U50" s="100"/>
      <c r="V50" s="164">
        <v>0.4909722222222222</v>
      </c>
      <c r="W50" s="94" t="s">
        <v>9</v>
      </c>
      <c r="X50" s="70"/>
      <c r="Y50" s="70"/>
      <c r="Z50" s="71"/>
      <c r="AA50" s="71"/>
      <c r="AB50" s="72"/>
      <c r="AC50" s="73" t="str">
        <f>TEXT((V50-V49+0.00000000000001),"[hh].mm.ss")</f>
        <v>11.47.00</v>
      </c>
    </row>
    <row r="51" spans="1:29" ht="14.25" thickBot="1">
      <c r="A51" s="218"/>
      <c r="B51" s="132"/>
      <c r="C51" s="133"/>
      <c r="D51" s="134"/>
      <c r="E51" s="123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18">
        <f t="shared" si="1"/>
        <v>0</v>
      </c>
      <c r="U51" s="163"/>
      <c r="V51" s="125">
        <v>0.7125</v>
      </c>
      <c r="W51" s="126" t="s">
        <v>10</v>
      </c>
      <c r="X51" s="81"/>
      <c r="Y51" s="81"/>
      <c r="Z51" s="82"/>
      <c r="AA51" s="81"/>
      <c r="AB51" s="83"/>
      <c r="AC51" s="84" t="str">
        <f>TEXT(IF($E49="","",(IF($E50="",T49/(15-(COUNTIF($E49:$S49,""))),(IF($E51="",(T49+T50)/(30-(COUNTIF($E49:$S49,"")+COUNTIF($E50:$S50,""))),(T49+T50+T51)/(45-(COUNTIF($E49:$S49,"")+COUNTIF($E50:$S50,"")+COUNTIF($E51:$S51,"")))))))),"0,00")</f>
        <v>0,93</v>
      </c>
    </row>
    <row r="52" spans="1:29" ht="13.5">
      <c r="A52" s="45"/>
      <c r="B52" s="171" t="s">
        <v>127</v>
      </c>
      <c r="C52" s="172"/>
      <c r="D52" s="128" t="s">
        <v>68</v>
      </c>
      <c r="E52" s="101">
        <v>0</v>
      </c>
      <c r="F52" s="89">
        <v>0</v>
      </c>
      <c r="G52" s="89">
        <v>1</v>
      </c>
      <c r="H52" s="89">
        <v>1</v>
      </c>
      <c r="I52" s="89">
        <v>1</v>
      </c>
      <c r="J52" s="89">
        <v>1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9">
        <v>0</v>
      </c>
      <c r="R52" s="89">
        <v>5</v>
      </c>
      <c r="S52" s="89">
        <v>0</v>
      </c>
      <c r="T52" s="102">
        <f t="shared" si="1"/>
        <v>9</v>
      </c>
      <c r="U52" s="158"/>
      <c r="V52" s="95">
        <f>T52+T53+T54+U52</f>
        <v>18</v>
      </c>
      <c r="W52" s="52">
        <f>COUNTIF($E52:$S52,0)+COUNTIF($E53:$S53,0)+COUNTIF($E54:$S54,0)+COUNTIF($E55:$S55,0)</f>
        <v>22</v>
      </c>
      <c r="X52" s="52">
        <f>COUNTIF($E52:$S52,1)+COUNTIF($E53:$S53,1)+COUNTIF($E54:$S54,1)+COUNTIF($E55:$S55,1)</f>
        <v>5</v>
      </c>
      <c r="Y52" s="52">
        <f>COUNTIF($E52:$S52,2)+COUNTIF($E53:$S53,2)+COUNTIF($E54:$S54,2)+COUNTIF($E55:$S55,2)</f>
        <v>0</v>
      </c>
      <c r="Z52" s="52">
        <f>COUNTIF($E52:$S52,3)+COUNTIF($E53:$S53,3)+COUNTIF($E54:$S54,3)+COUNTIF($E55:$S55,3)</f>
        <v>1</v>
      </c>
      <c r="AA52" s="52">
        <f>COUNTIF($E52:$S52,5)+COUNTIF($E53:$S53,5)+COUNTIF($E54:$S54,5)+COUNTIF($E55:$S55,5)</f>
        <v>2</v>
      </c>
      <c r="AB52" s="53">
        <f>COUNTIF($E52:$S52,"5*")+COUNTIF($E53:$S53,"5*")+COUNTIF($E54:$S54,"5*")</f>
        <v>0</v>
      </c>
      <c r="AC52" s="54">
        <f>COUNTIF($E52:$S52,20)+COUNTIF($E53:$S53,20)+COUNTIF($E54:$S54,20)</f>
        <v>0</v>
      </c>
    </row>
    <row r="53" spans="1:29" ht="14.25" thickBot="1">
      <c r="A53" s="216" t="s">
        <v>131</v>
      </c>
      <c r="B53" s="129">
        <v>167</v>
      </c>
      <c r="C53" s="130"/>
      <c r="D53" s="131"/>
      <c r="E53" s="58">
        <v>0</v>
      </c>
      <c r="F53" s="59">
        <v>0</v>
      </c>
      <c r="G53" s="59">
        <v>3</v>
      </c>
      <c r="H53" s="59">
        <v>1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5</v>
      </c>
      <c r="Q53" s="59">
        <v>0</v>
      </c>
      <c r="R53" s="59">
        <v>0</v>
      </c>
      <c r="S53" s="59">
        <v>0</v>
      </c>
      <c r="T53" s="154">
        <f t="shared" si="1"/>
        <v>9</v>
      </c>
      <c r="U53" s="159"/>
      <c r="V53" s="61"/>
      <c r="W53" s="62"/>
      <c r="X53" s="62"/>
      <c r="Y53" s="62"/>
      <c r="Z53" s="62"/>
      <c r="AA53" s="62"/>
      <c r="AB53" s="63"/>
      <c r="AC53" s="64"/>
    </row>
    <row r="54" spans="1:29" ht="14.25" thickBot="1">
      <c r="A54" s="217"/>
      <c r="B54" s="219" t="s">
        <v>55</v>
      </c>
      <c r="C54" s="220"/>
      <c r="D54" s="221"/>
      <c r="E54" s="165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9">
        <f t="shared" si="1"/>
        <v>0</v>
      </c>
      <c r="U54" s="100"/>
      <c r="V54" s="164">
        <v>0.4916666666666667</v>
      </c>
      <c r="W54" s="94" t="s">
        <v>9</v>
      </c>
      <c r="X54" s="70"/>
      <c r="Y54" s="70"/>
      <c r="Z54" s="71"/>
      <c r="AA54" s="71"/>
      <c r="AB54" s="72"/>
      <c r="AC54" s="73" t="str">
        <f>TEXT((V54-V53+0.00000000000001),"[hh].mm.ss")</f>
        <v>11.48.00</v>
      </c>
    </row>
    <row r="55" spans="1:29" ht="14.25" thickBot="1">
      <c r="A55" s="218"/>
      <c r="B55" s="132"/>
      <c r="C55" s="133"/>
      <c r="D55" s="134"/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18">
        <f t="shared" si="1"/>
        <v>0</v>
      </c>
      <c r="U55" s="163"/>
      <c r="V55" s="125">
        <v>0.7263888888888889</v>
      </c>
      <c r="W55" s="126" t="s">
        <v>10</v>
      </c>
      <c r="X55" s="81"/>
      <c r="Y55" s="81"/>
      <c r="Z55" s="82"/>
      <c r="AA55" s="81"/>
      <c r="AB55" s="83"/>
      <c r="AC55" s="84" t="str">
        <f>TEXT(IF($E53="","",(IF($E54="",T53/(15-(COUNTIF($E53:$S53,""))),(IF($E55="",(T53+T54)/(30-(COUNTIF($E53:$S53,"")+COUNTIF($E54:$S54,""))),(T53+T54+T55)/(45-(COUNTIF($E53:$S53,"")+COUNTIF($E54:$S54,"")+COUNTIF($E55:$S55,"")))))))),"0,00")</f>
        <v>0,60</v>
      </c>
    </row>
    <row r="56" spans="1:29" ht="13.5">
      <c r="A56" s="45"/>
      <c r="B56" s="171" t="s">
        <v>83</v>
      </c>
      <c r="C56" s="172"/>
      <c r="D56" s="128" t="s">
        <v>68</v>
      </c>
      <c r="E56" s="101">
        <v>1</v>
      </c>
      <c r="F56" s="89">
        <v>0</v>
      </c>
      <c r="G56" s="89">
        <v>3</v>
      </c>
      <c r="H56" s="89">
        <v>3</v>
      </c>
      <c r="I56" s="89">
        <v>5</v>
      </c>
      <c r="J56" s="89">
        <v>0</v>
      </c>
      <c r="K56" s="89">
        <v>0</v>
      </c>
      <c r="L56" s="89">
        <v>0</v>
      </c>
      <c r="M56" s="89">
        <v>0</v>
      </c>
      <c r="N56" s="89">
        <v>2</v>
      </c>
      <c r="O56" s="89">
        <v>0</v>
      </c>
      <c r="P56" s="89">
        <v>5</v>
      </c>
      <c r="Q56" s="89">
        <v>0</v>
      </c>
      <c r="R56" s="89">
        <v>0</v>
      </c>
      <c r="S56" s="89">
        <v>5</v>
      </c>
      <c r="T56" s="102">
        <f aca="true" t="shared" si="2" ref="T56:T63">SUM(E56:S56)</f>
        <v>24</v>
      </c>
      <c r="U56" s="158"/>
      <c r="V56" s="95">
        <f>T56+T57+T58+U56</f>
        <v>65</v>
      </c>
      <c r="W56" s="52">
        <f>COUNTIF($E56:$S56,0)+COUNTIF($E57:$S57,0)+COUNTIF($E58:$S58,0)+COUNTIF($E59:$S59,0)</f>
        <v>12</v>
      </c>
      <c r="X56" s="52">
        <f>COUNTIF($E56:$S56,1)+COUNTIF($E57:$S57,1)+COUNTIF($E58:$S58,1)+COUNTIF($E59:$S59,1)</f>
        <v>2</v>
      </c>
      <c r="Y56" s="52">
        <f>COUNTIF($E56:$S56,2)+COUNTIF($E57:$S57,2)+COUNTIF($E58:$S58,2)+COUNTIF($E59:$S59,2)</f>
        <v>1</v>
      </c>
      <c r="Z56" s="52">
        <f>COUNTIF($E56:$S56,3)+COUNTIF($E57:$S57,3)+COUNTIF($E58:$S58,3)+COUNTIF($E59:$S59,3)</f>
        <v>7</v>
      </c>
      <c r="AA56" s="52">
        <f>COUNTIF($E56:$S56,5)+COUNTIF($E57:$S57,5)+COUNTIF($E58:$S58,5)+COUNTIF($E59:$S59,5)</f>
        <v>8</v>
      </c>
      <c r="AB56" s="53">
        <f>COUNTIF($E56:$S56,"5*")+COUNTIF($E57:$S57,"5*")+COUNTIF($E58:$S58,"5*")</f>
        <v>0</v>
      </c>
      <c r="AC56" s="54">
        <f>COUNTIF($E56:$S56,20)+COUNTIF($E57:$S57,20)+COUNTIF($E58:$S58,20)</f>
        <v>0</v>
      </c>
    </row>
    <row r="57" spans="1:29" ht="14.25" thickBot="1">
      <c r="A57" s="216" t="s">
        <v>142</v>
      </c>
      <c r="B57" s="129">
        <v>156</v>
      </c>
      <c r="C57" s="130"/>
      <c r="D57" s="131"/>
      <c r="E57" s="58">
        <v>0</v>
      </c>
      <c r="F57" s="59">
        <v>0</v>
      </c>
      <c r="G57" s="59">
        <v>3</v>
      </c>
      <c r="H57" s="59">
        <v>3</v>
      </c>
      <c r="I57" s="59">
        <v>5</v>
      </c>
      <c r="J57" s="59">
        <v>5</v>
      </c>
      <c r="K57" s="59">
        <v>0</v>
      </c>
      <c r="L57" s="59">
        <v>5</v>
      </c>
      <c r="M57" s="59">
        <v>3</v>
      </c>
      <c r="N57" s="59">
        <v>0</v>
      </c>
      <c r="O57" s="59">
        <v>5</v>
      </c>
      <c r="P57" s="59">
        <v>5</v>
      </c>
      <c r="Q57" s="59">
        <v>1</v>
      </c>
      <c r="R57" s="59">
        <v>3</v>
      </c>
      <c r="S57" s="59">
        <v>3</v>
      </c>
      <c r="T57" s="154">
        <f t="shared" si="2"/>
        <v>41</v>
      </c>
      <c r="U57" s="159"/>
      <c r="V57" s="61"/>
      <c r="W57" s="62"/>
      <c r="X57" s="62"/>
      <c r="Y57" s="62"/>
      <c r="Z57" s="62"/>
      <c r="AA57" s="62"/>
      <c r="AB57" s="63"/>
      <c r="AC57" s="64"/>
    </row>
    <row r="58" spans="1:29" ht="14.25" thickBot="1">
      <c r="A58" s="217"/>
      <c r="B58" s="219" t="s">
        <v>35</v>
      </c>
      <c r="C58" s="220"/>
      <c r="D58" s="221"/>
      <c r="E58" s="165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9">
        <f t="shared" si="2"/>
        <v>0</v>
      </c>
      <c r="U58" s="100"/>
      <c r="V58" s="164">
        <v>0.4930555555555556</v>
      </c>
      <c r="W58" s="94" t="s">
        <v>9</v>
      </c>
      <c r="X58" s="70"/>
      <c r="Y58" s="70"/>
      <c r="Z58" s="71"/>
      <c r="AA58" s="71"/>
      <c r="AB58" s="72"/>
      <c r="AC58" s="73" t="str">
        <f>TEXT((V58-V57+0.00000000000001),"[hh].mm.ss")</f>
        <v>11.50.00</v>
      </c>
    </row>
    <row r="59" spans="1:29" ht="14.25" thickBot="1">
      <c r="A59" s="218"/>
      <c r="B59" s="132"/>
      <c r="C59" s="133"/>
      <c r="D59" s="134"/>
      <c r="E59" s="123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18">
        <f t="shared" si="2"/>
        <v>0</v>
      </c>
      <c r="U59" s="163"/>
      <c r="V59" s="125">
        <v>0.7236111111111111</v>
      </c>
      <c r="W59" s="126" t="s">
        <v>10</v>
      </c>
      <c r="X59" s="81"/>
      <c r="Y59" s="81"/>
      <c r="Z59" s="82"/>
      <c r="AA59" s="81"/>
      <c r="AB59" s="83"/>
      <c r="AC59" s="84" t="str">
        <f>TEXT(IF($E57="","",(IF($E58="",T57/(15-(COUNTIF($E57:$S57,""))),(IF($E59="",(T57+T58)/(30-(COUNTIF($E57:$S57,"")+COUNTIF($E58:$S58,""))),(T57+T58+T59)/(45-(COUNTIF($E57:$S57,"")+COUNTIF($E58:$S58,"")+COUNTIF($E59:$S59,"")))))))),"0,00")</f>
        <v>2,73</v>
      </c>
    </row>
    <row r="60" spans="1:29" ht="13.5">
      <c r="A60" s="45"/>
      <c r="B60" s="171" t="s">
        <v>89</v>
      </c>
      <c r="C60" s="172"/>
      <c r="D60" s="128" t="s">
        <v>68</v>
      </c>
      <c r="E60" s="101">
        <v>0</v>
      </c>
      <c r="F60" s="89">
        <v>0</v>
      </c>
      <c r="G60" s="89">
        <v>0</v>
      </c>
      <c r="H60" s="89">
        <v>0</v>
      </c>
      <c r="I60" s="89">
        <v>1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102">
        <f t="shared" si="2"/>
        <v>1</v>
      </c>
      <c r="U60" s="158"/>
      <c r="V60" s="95">
        <f>T60+T61+T62+U60</f>
        <v>5</v>
      </c>
      <c r="W60" s="52">
        <f>COUNTIF($E60:$S60,0)+COUNTIF($E61:$S61,0)+COUNTIF($E62:$S62,0)+COUNTIF($E63:$S63,0)</f>
        <v>26</v>
      </c>
      <c r="X60" s="52">
        <f>COUNTIF($E60:$S60,1)+COUNTIF($E61:$S61,1)+COUNTIF($E62:$S62,1)+COUNTIF($E63:$S63,1)</f>
        <v>3</v>
      </c>
      <c r="Y60" s="52">
        <f>COUNTIF($E60:$S60,2)+COUNTIF($E61:$S61,2)+COUNTIF($E62:$S62,2)+COUNTIF($E63:$S63,2)</f>
        <v>1</v>
      </c>
      <c r="Z60" s="52">
        <f>COUNTIF($E60:$S60,3)+COUNTIF($E61:$S61,3)+COUNTIF($E62:$S62,3)+COUNTIF($E63:$S63,3)</f>
        <v>0</v>
      </c>
      <c r="AA60" s="52">
        <f>COUNTIF($E60:$S60,5)+COUNTIF($E61:$S61,5)+COUNTIF($E62:$S62,5)+COUNTIF($E63:$S63,5)</f>
        <v>0</v>
      </c>
      <c r="AB60" s="53">
        <f>COUNTIF($E60:$S60,"5*")+COUNTIF($E61:$S61,"5*")+COUNTIF($E62:$S62,"5*")</f>
        <v>0</v>
      </c>
      <c r="AC60" s="54">
        <f>COUNTIF($E60:$S60,20)+COUNTIF($E61:$S61,20)+COUNTIF($E62:$S62,20)</f>
        <v>0</v>
      </c>
    </row>
    <row r="61" spans="1:29" ht="14.25" thickBot="1">
      <c r="A61" s="216" t="s">
        <v>130</v>
      </c>
      <c r="B61" s="129">
        <v>166</v>
      </c>
      <c r="C61" s="130"/>
      <c r="D61" s="131"/>
      <c r="E61" s="58">
        <v>0</v>
      </c>
      <c r="F61" s="59">
        <v>0</v>
      </c>
      <c r="G61" s="59">
        <v>2</v>
      </c>
      <c r="H61" s="59">
        <v>1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1</v>
      </c>
      <c r="Q61" s="59">
        <v>0</v>
      </c>
      <c r="R61" s="59">
        <v>0</v>
      </c>
      <c r="S61" s="59">
        <v>0</v>
      </c>
      <c r="T61" s="154">
        <f t="shared" si="2"/>
        <v>4</v>
      </c>
      <c r="U61" s="159"/>
      <c r="V61" s="61"/>
      <c r="W61" s="62"/>
      <c r="X61" s="62"/>
      <c r="Y61" s="62"/>
      <c r="Z61" s="62"/>
      <c r="AA61" s="62"/>
      <c r="AB61" s="63"/>
      <c r="AC61" s="64"/>
    </row>
    <row r="62" spans="1:29" ht="14.25" thickBot="1">
      <c r="A62" s="217"/>
      <c r="B62" s="219" t="s">
        <v>56</v>
      </c>
      <c r="C62" s="220"/>
      <c r="D62" s="221"/>
      <c r="E62" s="165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9">
        <f t="shared" si="2"/>
        <v>0</v>
      </c>
      <c r="U62" s="100"/>
      <c r="V62" s="164">
        <v>0.4986111111111111</v>
      </c>
      <c r="W62" s="94" t="s">
        <v>9</v>
      </c>
      <c r="X62" s="70"/>
      <c r="Y62" s="70"/>
      <c r="Z62" s="71"/>
      <c r="AA62" s="71"/>
      <c r="AB62" s="72"/>
      <c r="AC62" s="73" t="str">
        <f>TEXT((V62-V61+0.00000000000001),"[hh].mm.ss")</f>
        <v>11.58.00</v>
      </c>
    </row>
    <row r="63" spans="1:29" ht="14.25" thickBot="1">
      <c r="A63" s="218"/>
      <c r="B63" s="132"/>
      <c r="C63" s="133"/>
      <c r="D63" s="134"/>
      <c r="E63" s="123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18">
        <f t="shared" si="2"/>
        <v>0</v>
      </c>
      <c r="U63" s="163"/>
      <c r="V63" s="125">
        <v>0.7215277777777778</v>
      </c>
      <c r="W63" s="126" t="s">
        <v>10</v>
      </c>
      <c r="X63" s="81"/>
      <c r="Y63" s="81"/>
      <c r="Z63" s="82"/>
      <c r="AA63" s="81"/>
      <c r="AB63" s="83"/>
      <c r="AC63" s="84" t="str">
        <f>TEXT(IF($E61="","",(IF($E62="",T61/(15-(COUNTIF($E61:$S61,""))),(IF($E63="",(T61+T62)/(30-(COUNTIF($E61:$S61,"")+COUNTIF($E62:$S62,""))),(T61+T62+T63)/(45-(COUNTIF($E61:$S61,"")+COUNTIF($E62:$S62,"")+COUNTIF($E63:$S63,"")))))))),"0,00")</f>
        <v>0,27</v>
      </c>
    </row>
  </sheetData>
  <sheetProtection/>
  <mergeCells count="51">
    <mergeCell ref="W1:AC1"/>
    <mergeCell ref="D2:V2"/>
    <mergeCell ref="E4:S5"/>
    <mergeCell ref="W6:AB6"/>
    <mergeCell ref="AC2:AC5"/>
    <mergeCell ref="A1:C2"/>
    <mergeCell ref="A3:V3"/>
    <mergeCell ref="A13:A15"/>
    <mergeCell ref="D1:V1"/>
    <mergeCell ref="A9:A11"/>
    <mergeCell ref="B10:D10"/>
    <mergeCell ref="B18:D18"/>
    <mergeCell ref="B14:D14"/>
    <mergeCell ref="B12:C12"/>
    <mergeCell ref="B16:C16"/>
    <mergeCell ref="B40:C40"/>
    <mergeCell ref="B8:C8"/>
    <mergeCell ref="A41:A43"/>
    <mergeCell ref="B42:D42"/>
    <mergeCell ref="A29:A31"/>
    <mergeCell ref="B30:D30"/>
    <mergeCell ref="B20:C20"/>
    <mergeCell ref="A17:A19"/>
    <mergeCell ref="A21:A23"/>
    <mergeCell ref="B22:D22"/>
    <mergeCell ref="B24:C24"/>
    <mergeCell ref="A25:A27"/>
    <mergeCell ref="B28:C28"/>
    <mergeCell ref="B26:D26"/>
    <mergeCell ref="B44:C44"/>
    <mergeCell ref="A61:A63"/>
    <mergeCell ref="B62:D62"/>
    <mergeCell ref="B32:C32"/>
    <mergeCell ref="A33:A35"/>
    <mergeCell ref="B34:D34"/>
    <mergeCell ref="B36:C36"/>
    <mergeCell ref="A37:A39"/>
    <mergeCell ref="B38:D38"/>
    <mergeCell ref="A45:A47"/>
    <mergeCell ref="B46:D46"/>
    <mergeCell ref="B56:C56"/>
    <mergeCell ref="A57:A59"/>
    <mergeCell ref="B58:D58"/>
    <mergeCell ref="B60:C60"/>
    <mergeCell ref="B48:C48"/>
    <mergeCell ref="A49:A51"/>
    <mergeCell ref="B50:D50"/>
    <mergeCell ref="B52:C52"/>
    <mergeCell ref="A53:A55"/>
    <mergeCell ref="B54:D54"/>
  </mergeCells>
  <printOptions/>
  <pageMargins left="0.27" right="0.49" top="0.41" bottom="0.32" header="0.36" footer="0.16"/>
  <pageSetup fitToHeight="0" fitToWidth="1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47"/>
  <sheetViews>
    <sheetView zoomScale="70" zoomScaleNormal="70" zoomScalePageLayoutView="70" workbookViewId="0" topLeftCell="A1">
      <selection activeCell="S41" sqref="E40:S41"/>
    </sheetView>
  </sheetViews>
  <sheetFormatPr defaultColWidth="10.375" defaultRowHeight="12.75"/>
  <cols>
    <col min="1" max="1" width="9.625" style="3" customWidth="1"/>
    <col min="2" max="2" width="9.625" style="85" customWidth="1"/>
    <col min="3" max="3" width="9.625" style="3" customWidth="1"/>
    <col min="4" max="4" width="10.375" style="3" customWidth="1"/>
    <col min="5" max="19" width="3.375" style="3" customWidth="1"/>
    <col min="20" max="20" width="6.375" style="3" customWidth="1"/>
    <col min="21" max="21" width="5.375" style="3" customWidth="1"/>
    <col min="22" max="22" width="9.375" style="3" customWidth="1"/>
    <col min="23" max="28" width="3.375" style="3" customWidth="1"/>
    <col min="29" max="29" width="9.375" style="3" customWidth="1"/>
    <col min="30" max="16384" width="10.375" style="3" customWidth="1"/>
  </cols>
  <sheetData>
    <row r="1" spans="1:29" ht="26.2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9" t="s">
        <v>17</v>
      </c>
      <c r="X1" s="190"/>
      <c r="Y1" s="190"/>
      <c r="Z1" s="190"/>
      <c r="AA1" s="190"/>
      <c r="AB1" s="190"/>
      <c r="AC1" s="191"/>
    </row>
    <row r="2" spans="1:29" ht="28.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4"/>
      <c r="X2" s="4"/>
      <c r="Y2" s="4"/>
      <c r="Z2" s="4"/>
      <c r="AA2" s="4"/>
      <c r="AB2" s="5"/>
      <c r="AC2" s="195" t="s">
        <v>20</v>
      </c>
    </row>
    <row r="3" spans="1:29" ht="30" customHeigh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6"/>
      <c r="X3" s="6"/>
      <c r="Y3" s="6"/>
      <c r="Z3" s="6"/>
      <c r="AA3" s="6"/>
      <c r="AB3" s="6"/>
      <c r="AC3" s="196"/>
    </row>
    <row r="4" spans="1:29" ht="15" customHeight="1">
      <c r="A4" s="8">
        <v>0</v>
      </c>
      <c r="B4" s="9"/>
      <c r="C4" s="10"/>
      <c r="D4" s="10"/>
      <c r="E4" s="200" t="s">
        <v>94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10"/>
      <c r="U4" s="10"/>
      <c r="V4" s="11"/>
      <c r="W4" s="10"/>
      <c r="X4" s="10"/>
      <c r="Y4" s="10"/>
      <c r="Z4" s="10"/>
      <c r="AA4" s="12"/>
      <c r="AB4" s="13"/>
      <c r="AC4" s="196"/>
    </row>
    <row r="5" spans="1:29" ht="15" customHeight="1" thickBot="1">
      <c r="A5" s="15"/>
      <c r="B5" s="16"/>
      <c r="C5" s="17"/>
      <c r="D5" s="1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"/>
      <c r="U5" s="20"/>
      <c r="V5" s="21"/>
      <c r="W5" s="22"/>
      <c r="X5" s="22"/>
      <c r="Y5" s="22"/>
      <c r="Z5" s="20"/>
      <c r="AA5" s="23"/>
      <c r="AB5" s="24"/>
      <c r="AC5" s="197"/>
    </row>
    <row r="6" spans="1:29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71" t="s">
        <v>22</v>
      </c>
      <c r="C8" s="172"/>
      <c r="D8" s="88" t="s">
        <v>29</v>
      </c>
      <c r="E8" s="47">
        <v>0</v>
      </c>
      <c r="F8" s="48">
        <v>0</v>
      </c>
      <c r="G8" s="48">
        <v>3</v>
      </c>
      <c r="H8" s="48">
        <v>3</v>
      </c>
      <c r="I8" s="48">
        <v>0</v>
      </c>
      <c r="J8" s="48">
        <v>1</v>
      </c>
      <c r="K8" s="48">
        <v>0</v>
      </c>
      <c r="L8" s="48">
        <v>1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2</v>
      </c>
      <c r="S8" s="48">
        <v>5</v>
      </c>
      <c r="T8" s="90">
        <f aca="true" t="shared" si="0" ref="T8:T35">SUM(E8:S8)</f>
        <v>15</v>
      </c>
      <c r="U8" s="91"/>
      <c r="V8" s="95">
        <f>SUM(T8:T11)+IF(ISNUMBER(U8),U8,0)+IF(ISNUMBER(U10),U10,0)+IF(ISNUMBER(U11),U11,0)</f>
        <v>28</v>
      </c>
      <c r="W8" s="52">
        <f>COUNTIF($E8:$S8,0)+COUNTIF($E9:$S9,0)+COUNTIF($E10:$S10,0)+COUNTIF($E11:$S11,0)</f>
        <v>17</v>
      </c>
      <c r="X8" s="52">
        <f>COUNTIF($E8:$S8,1)+COUNTIF($E9:$S9,1)+COUNTIF($E10:$S10,1)+COUNTIF($E11:$S11,1)</f>
        <v>5</v>
      </c>
      <c r="Y8" s="52">
        <f>COUNTIF($E8:$S8,2)+COUNTIF($E9:$S9,2)+COUNTIF($E10:$S10,2)+COUNTIF($E11:$S11,2)</f>
        <v>3</v>
      </c>
      <c r="Z8" s="52">
        <f>COUNTIF($E8:$S8,3)+COUNTIF($E9:$S9,3)+COUNTIF($E10:$S10,3)+COUNTIF($E11:$S11,3)</f>
        <v>4</v>
      </c>
      <c r="AA8" s="52">
        <f>COUNTIF($E8:$S8,5)+COUNTIF($E9:$S9,5)+COUNTIF($E10:$S10,5)+COUNTIF($E11:$S11,5)</f>
        <v>1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204" t="s">
        <v>131</v>
      </c>
      <c r="B9" s="117">
        <v>135</v>
      </c>
      <c r="C9" s="56"/>
      <c r="D9" s="57"/>
      <c r="E9" s="58">
        <v>0</v>
      </c>
      <c r="F9" s="59">
        <v>0</v>
      </c>
      <c r="G9" s="59">
        <v>2</v>
      </c>
      <c r="H9" s="59">
        <v>3</v>
      </c>
      <c r="I9" s="59">
        <v>0</v>
      </c>
      <c r="J9" s="59">
        <v>0</v>
      </c>
      <c r="K9" s="59">
        <v>0</v>
      </c>
      <c r="L9" s="59">
        <v>1</v>
      </c>
      <c r="M9" s="59">
        <v>0</v>
      </c>
      <c r="N9" s="59">
        <v>0</v>
      </c>
      <c r="O9" s="59">
        <v>1</v>
      </c>
      <c r="P9" s="59">
        <v>0</v>
      </c>
      <c r="Q9" s="59">
        <v>1</v>
      </c>
      <c r="R9" s="59">
        <v>2</v>
      </c>
      <c r="S9" s="59">
        <v>3</v>
      </c>
      <c r="T9" s="90">
        <f t="shared" si="0"/>
        <v>13</v>
      </c>
      <c r="U9" s="60"/>
      <c r="V9" s="61"/>
      <c r="W9" s="62"/>
      <c r="X9" s="62"/>
      <c r="Y9" s="62"/>
      <c r="Z9" s="62"/>
      <c r="AA9" s="62"/>
      <c r="AB9" s="63"/>
      <c r="AC9" s="64"/>
    </row>
    <row r="10" spans="1:29" ht="15" customHeight="1" thickBot="1">
      <c r="A10" s="204"/>
      <c r="B10" s="175" t="s">
        <v>37</v>
      </c>
      <c r="C10" s="176"/>
      <c r="D10" s="177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90">
        <f t="shared" si="0"/>
        <v>0</v>
      </c>
      <c r="U10" s="67"/>
      <c r="V10" s="68">
        <v>0.48541666666666666</v>
      </c>
      <c r="W10" s="69" t="s">
        <v>9</v>
      </c>
      <c r="X10" s="70"/>
      <c r="Y10" s="70"/>
      <c r="Z10" s="71"/>
      <c r="AA10" s="71"/>
      <c r="AB10" s="72"/>
      <c r="AC10" s="73" t="str">
        <f>TEXT((V11-V10+0.00000000000001),"[hh].mm.ss")</f>
        <v>04.11.00</v>
      </c>
    </row>
    <row r="11" spans="1:29" ht="15" customHeight="1" thickBot="1">
      <c r="A11" s="227"/>
      <c r="B11" s="74" t="s">
        <v>45</v>
      </c>
      <c r="C11" s="75"/>
      <c r="D11" s="76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18">
        <f t="shared" si="0"/>
        <v>0</v>
      </c>
      <c r="U11" s="96"/>
      <c r="V11" s="113">
        <v>0.6597222222222222</v>
      </c>
      <c r="W11" s="80" t="s">
        <v>10</v>
      </c>
      <c r="X11" s="81"/>
      <c r="Y11" s="81"/>
      <c r="Z11" s="82"/>
      <c r="AA11" s="81"/>
      <c r="AB11" s="83"/>
      <c r="AC11" s="84" t="str">
        <f>TEXT(IF($E9="","",(IF($E10="",T9/(15-(COUNTIF($E9:$S9,""))),(IF($E11="",(T9+T10)/(30-(COUNTIF($E9:$S9,"")+COUNTIF($E10:$S10,""))),(T9+T10+T11)/(45-(COUNTIF($E9:$S9,"")+COUNTIF($E10:$S10,"")+COUNTIF($E11:$S11,"")))))))),"0,00")</f>
        <v>0,87</v>
      </c>
    </row>
    <row r="12" spans="1:29" ht="15" customHeight="1">
      <c r="A12" s="45"/>
      <c r="B12" s="171" t="s">
        <v>109</v>
      </c>
      <c r="C12" s="172"/>
      <c r="D12" s="2" t="s">
        <v>52</v>
      </c>
      <c r="E12" s="47">
        <v>0</v>
      </c>
      <c r="F12" s="48">
        <v>0</v>
      </c>
      <c r="G12" s="48">
        <v>0</v>
      </c>
      <c r="H12" s="48">
        <v>3</v>
      </c>
      <c r="I12" s="48">
        <v>3</v>
      </c>
      <c r="J12" s="48">
        <v>3</v>
      </c>
      <c r="K12" s="48">
        <v>0</v>
      </c>
      <c r="L12" s="48">
        <v>2</v>
      </c>
      <c r="M12" s="48">
        <v>0</v>
      </c>
      <c r="N12" s="48">
        <v>0</v>
      </c>
      <c r="O12" s="48">
        <v>0</v>
      </c>
      <c r="P12" s="48">
        <v>1</v>
      </c>
      <c r="Q12" s="48">
        <v>0</v>
      </c>
      <c r="R12" s="48">
        <v>0</v>
      </c>
      <c r="S12" s="48">
        <v>3</v>
      </c>
      <c r="T12" s="90">
        <f t="shared" si="0"/>
        <v>15</v>
      </c>
      <c r="U12" s="91"/>
      <c r="V12" s="95">
        <f>SUM(T12:T15)+IF(ISNUMBER(U12),U12,0)+IF(ISNUMBER(U14),U14,0)+IF(ISNUMBER(U15),U15,0)</f>
        <v>35</v>
      </c>
      <c r="W12" s="52">
        <f>COUNTIF($E12:$S12,0)+COUNTIF($E13:$S13,0)+COUNTIF($E14:$S14,0)+COUNTIF($E15:$S15,0)</f>
        <v>17</v>
      </c>
      <c r="X12" s="52">
        <f>COUNTIF($E12:$S12,1)+COUNTIF($E13:$S13,1)+COUNTIF($E14:$S14,1)+COUNTIF($E15:$S15,1)</f>
        <v>3</v>
      </c>
      <c r="Y12" s="52">
        <f>COUNTIF($E12:$S12,2)+COUNTIF($E13:$S13,2)+COUNTIF($E14:$S14,2)+COUNTIF($E15:$S15,2)</f>
        <v>2</v>
      </c>
      <c r="Z12" s="52">
        <f>COUNTIF($E12:$S12,3)+COUNTIF($E13:$S13,3)+COUNTIF($E14:$S14,3)+COUNTIF($E15:$S15,3)</f>
        <v>6</v>
      </c>
      <c r="AA12" s="52">
        <f>COUNTIF($E12:$S12,5)+COUNTIF($E13:$S13,5)+COUNTIF($E14:$S14,5)+COUNTIF($E15:$S15,5)</f>
        <v>2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204" t="s">
        <v>132</v>
      </c>
      <c r="B13" s="127">
        <v>187</v>
      </c>
      <c r="C13" s="56"/>
      <c r="D13" s="57"/>
      <c r="E13" s="58">
        <v>0</v>
      </c>
      <c r="F13" s="59">
        <v>0</v>
      </c>
      <c r="G13" s="59">
        <v>3</v>
      </c>
      <c r="H13" s="59">
        <v>2</v>
      </c>
      <c r="I13" s="59">
        <v>0</v>
      </c>
      <c r="J13" s="59">
        <v>5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5</v>
      </c>
      <c r="Q13" s="59">
        <v>1</v>
      </c>
      <c r="R13" s="59">
        <v>1</v>
      </c>
      <c r="S13" s="59">
        <v>3</v>
      </c>
      <c r="T13" s="90">
        <f t="shared" si="0"/>
        <v>20</v>
      </c>
      <c r="U13" s="60"/>
      <c r="V13" s="61"/>
      <c r="W13" s="62"/>
      <c r="X13" s="62"/>
      <c r="Y13" s="62"/>
      <c r="Z13" s="62"/>
      <c r="AA13" s="62"/>
      <c r="AB13" s="63"/>
      <c r="AC13" s="64"/>
    </row>
    <row r="14" spans="1:29" ht="15" customHeight="1" thickBot="1">
      <c r="A14" s="228"/>
      <c r="B14" s="175" t="s">
        <v>57</v>
      </c>
      <c r="C14" s="176"/>
      <c r="D14" s="177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90">
        <f t="shared" si="0"/>
        <v>0</v>
      </c>
      <c r="U14" s="67"/>
      <c r="V14" s="68">
        <v>0.48333333333333334</v>
      </c>
      <c r="W14" s="69" t="s">
        <v>9</v>
      </c>
      <c r="X14" s="70"/>
      <c r="Y14" s="70"/>
      <c r="Z14" s="71"/>
      <c r="AA14" s="71"/>
      <c r="AB14" s="72"/>
      <c r="AC14" s="73" t="str">
        <f>TEXT((V15-V14+0.00000000000001),"[hh].mm.ss")</f>
        <v>03.33.00</v>
      </c>
    </row>
    <row r="15" spans="1:29" ht="15" customHeight="1" thickBot="1">
      <c r="A15" s="229"/>
      <c r="B15" s="74"/>
      <c r="C15" s="75"/>
      <c r="D15" s="76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18">
        <f t="shared" si="0"/>
        <v>0</v>
      </c>
      <c r="U15" s="96"/>
      <c r="V15" s="79">
        <v>0.63125</v>
      </c>
      <c r="W15" s="94" t="s">
        <v>10</v>
      </c>
      <c r="X15" s="81"/>
      <c r="Y15" s="81"/>
      <c r="Z15" s="82"/>
      <c r="AA15" s="81"/>
      <c r="AB15" s="83"/>
      <c r="AC15" s="84" t="str">
        <f>TEXT(IF($E13="","",(IF($E14="",T13/(15-(COUNTIF($E13:$S13,""))),(IF($E15="",(T13+T14)/(30-(COUNTIF($E13:$S13,"")+COUNTIF($E14:$S14,""))),(T13+T14+T15)/(45-(COUNTIF($E13:$S13,"")+COUNTIF($E14:$S14,"")+COUNTIF($E15:$S15,"")))))))),"0,00")</f>
        <v>1,33</v>
      </c>
    </row>
    <row r="16" spans="1:29" ht="15" customHeight="1">
      <c r="A16" s="45"/>
      <c r="B16" s="171" t="s">
        <v>61</v>
      </c>
      <c r="C16" s="172"/>
      <c r="D16" s="88" t="s">
        <v>29</v>
      </c>
      <c r="E16" s="47">
        <v>3</v>
      </c>
      <c r="F16" s="48">
        <v>0</v>
      </c>
      <c r="G16" s="48">
        <v>5</v>
      </c>
      <c r="H16" s="48">
        <v>3</v>
      </c>
      <c r="I16" s="48">
        <v>5</v>
      </c>
      <c r="J16" s="48">
        <v>5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3</v>
      </c>
      <c r="Q16" s="48">
        <v>3</v>
      </c>
      <c r="R16" s="48">
        <v>5</v>
      </c>
      <c r="S16" s="48">
        <v>3</v>
      </c>
      <c r="T16" s="90">
        <f t="shared" si="0"/>
        <v>35</v>
      </c>
      <c r="U16" s="91"/>
      <c r="V16" s="95">
        <f>SUM(T16:T19)+IF(ISNUMBER(U16),U16,0)+IF(ISNUMBER(U18),U18,0)+IF(ISNUMBER(U19),U19,0)</f>
        <v>73</v>
      </c>
      <c r="W16" s="52">
        <f>COUNTIF($E16:$S16,0)+COUNTIF($E17:$S17,0)+COUNTIF($E18:$S18,0)+COUNTIF($E19:$S19,0)</f>
        <v>8</v>
      </c>
      <c r="X16" s="52">
        <f>COUNTIF($E16:$S16,1)+COUNTIF($E17:$S17,1)+COUNTIF($E18:$S18,1)+COUNTIF($E19:$S19,1)</f>
        <v>3</v>
      </c>
      <c r="Y16" s="52">
        <f>COUNTIF($E16:$S16,2)+COUNTIF($E17:$S17,2)+COUNTIF($E18:$S18,2)+COUNTIF($E19:$S19,2)</f>
        <v>1</v>
      </c>
      <c r="Z16" s="52">
        <f>COUNTIF($E16:$S16,3)+COUNTIF($E17:$S17,3)+COUNTIF($E18:$S18,3)+COUNTIF($E19:$S19,3)</f>
        <v>11</v>
      </c>
      <c r="AA16" s="52">
        <f>COUNTIF($E16:$S16,5)+COUNTIF($E17:$S17,5)+COUNTIF($E18:$S18,5)+COUNTIF($E19:$S19,5)</f>
        <v>7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5" customHeight="1" thickBot="1">
      <c r="A17" s="173" t="s">
        <v>135</v>
      </c>
      <c r="B17" s="117">
        <v>138</v>
      </c>
      <c r="C17" s="56"/>
      <c r="D17" s="57"/>
      <c r="E17" s="58">
        <v>3</v>
      </c>
      <c r="F17" s="59">
        <v>2</v>
      </c>
      <c r="G17" s="59">
        <v>3</v>
      </c>
      <c r="H17" s="59">
        <v>5</v>
      </c>
      <c r="I17" s="59">
        <v>5</v>
      </c>
      <c r="J17" s="59">
        <v>5</v>
      </c>
      <c r="K17" s="59">
        <v>1</v>
      </c>
      <c r="L17" s="59">
        <v>0</v>
      </c>
      <c r="M17" s="59">
        <v>0</v>
      </c>
      <c r="N17" s="59">
        <v>1</v>
      </c>
      <c r="O17" s="59">
        <v>1</v>
      </c>
      <c r="P17" s="59">
        <v>3</v>
      </c>
      <c r="Q17" s="59">
        <v>3</v>
      </c>
      <c r="R17" s="59">
        <v>3</v>
      </c>
      <c r="S17" s="59">
        <v>3</v>
      </c>
      <c r="T17" s="90">
        <f t="shared" si="0"/>
        <v>38</v>
      </c>
      <c r="U17" s="60"/>
      <c r="V17" s="61"/>
      <c r="W17" s="62"/>
      <c r="X17" s="62"/>
      <c r="Y17" s="62"/>
      <c r="Z17" s="62"/>
      <c r="AA17" s="62"/>
      <c r="AB17" s="63"/>
      <c r="AC17" s="64"/>
    </row>
    <row r="18" spans="1:29" ht="15" customHeight="1" thickBot="1">
      <c r="A18" s="228"/>
      <c r="B18" s="175" t="s">
        <v>57</v>
      </c>
      <c r="C18" s="176"/>
      <c r="D18" s="177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90">
        <f t="shared" si="0"/>
        <v>0</v>
      </c>
      <c r="U18" s="100"/>
      <c r="V18" s="68">
        <v>0.5104166666666666</v>
      </c>
      <c r="W18" s="98" t="s">
        <v>9</v>
      </c>
      <c r="X18" s="70"/>
      <c r="Y18" s="70"/>
      <c r="Z18" s="71"/>
      <c r="AA18" s="71"/>
      <c r="AB18" s="72"/>
      <c r="AC18" s="73" t="str">
        <f>TEXT((V19-V18+0.00000000000001),"[hh].mm.ss")</f>
        <v>05.38.00</v>
      </c>
    </row>
    <row r="19" spans="1:29" ht="15" customHeight="1" thickBot="1">
      <c r="A19" s="229"/>
      <c r="B19" s="74" t="s">
        <v>17</v>
      </c>
      <c r="C19" s="75"/>
      <c r="D19" s="76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18">
        <f t="shared" si="0"/>
        <v>0</v>
      </c>
      <c r="U19" s="96"/>
      <c r="V19" s="79">
        <v>0.7451388888888889</v>
      </c>
      <c r="W19" s="94" t="s">
        <v>10</v>
      </c>
      <c r="X19" s="81"/>
      <c r="Y19" s="81"/>
      <c r="Z19" s="82"/>
      <c r="AA19" s="81"/>
      <c r="AB19" s="83"/>
      <c r="AC19" s="84" t="str">
        <f>TEXT(IF($E17="","",(IF($E18="",T17/(15-(COUNTIF($E17:$S17,""))),(IF($E19="",(T17+T18)/(30-(COUNTIF($E17:$S17,"")+COUNTIF($E18:$S18,""))),(T17+T18+T19)/(45-(COUNTIF($E17:$S17,"")+COUNTIF($E18:$S18,"")+COUNTIF($E19:$S19,"")))))))),"0,00")</f>
        <v>2,53</v>
      </c>
    </row>
    <row r="20" spans="1:29" ht="19.5" customHeight="1">
      <c r="A20" s="45"/>
      <c r="B20" s="171" t="s">
        <v>110</v>
      </c>
      <c r="C20" s="172"/>
      <c r="D20" s="2" t="s">
        <v>29</v>
      </c>
      <c r="E20" s="47">
        <v>0</v>
      </c>
      <c r="F20" s="48">
        <v>0</v>
      </c>
      <c r="G20" s="48">
        <v>0</v>
      </c>
      <c r="H20" s="48">
        <v>5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3</v>
      </c>
      <c r="Q20" s="48">
        <v>0</v>
      </c>
      <c r="R20" s="48">
        <v>0</v>
      </c>
      <c r="S20" s="136">
        <v>3</v>
      </c>
      <c r="T20" s="90">
        <f t="shared" si="0"/>
        <v>11</v>
      </c>
      <c r="U20" s="91"/>
      <c r="V20" s="95">
        <f>SUM(T20:T23)+IF(ISNUMBER(U20),U20,0)+IF(ISNUMBER(U22),U22,0)+IF(ISNUMBER(U23),U23,0)</f>
        <v>27</v>
      </c>
      <c r="W20" s="52">
        <f>COUNTIF($E20:$S20,0)+COUNTIF($E21:$S21,0)+COUNTIF($E22:$S22,0)+COUNTIF($E23:$S23,0)</f>
        <v>19</v>
      </c>
      <c r="X20" s="52">
        <f>COUNTIF($E20:$S20,1)+COUNTIF($E21:$S21,1)+COUNTIF($E22:$S22,1)+COUNTIF($E23:$S23,1)</f>
        <v>4</v>
      </c>
      <c r="Y20" s="52">
        <f>COUNTIF($E20:$S20,2)+COUNTIF($E21:$S21,2)+COUNTIF($E22:$S22,2)+COUNTIF($E23:$S23,2)</f>
        <v>2</v>
      </c>
      <c r="Z20" s="52">
        <f>COUNTIF($E20:$S20,3)+COUNTIF($E21:$S21,3)+COUNTIF($E22:$S22,3)+COUNTIF($E23:$S23,3)</f>
        <v>3</v>
      </c>
      <c r="AA20" s="52">
        <f>COUNTIF($E20:$S20,5)+COUNTIF($E21:$S21,5)+COUNTIF($E22:$S22,5)+COUNTIF($E23:$S23,5)</f>
        <v>2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5" customHeight="1" thickBot="1">
      <c r="A21" s="204" t="s">
        <v>130</v>
      </c>
      <c r="B21" s="117">
        <v>190</v>
      </c>
      <c r="C21" s="56"/>
      <c r="D21" s="57"/>
      <c r="E21" s="58">
        <v>1</v>
      </c>
      <c r="F21" s="59">
        <v>0</v>
      </c>
      <c r="G21" s="59">
        <v>3</v>
      </c>
      <c r="H21" s="59">
        <v>5</v>
      </c>
      <c r="I21" s="59">
        <v>0</v>
      </c>
      <c r="J21" s="59">
        <v>0</v>
      </c>
      <c r="K21" s="59">
        <v>1</v>
      </c>
      <c r="L21" s="59">
        <v>2</v>
      </c>
      <c r="M21" s="59">
        <v>0</v>
      </c>
      <c r="N21" s="59">
        <v>0</v>
      </c>
      <c r="O21" s="59">
        <v>0</v>
      </c>
      <c r="P21" s="59">
        <v>2</v>
      </c>
      <c r="Q21" s="59">
        <v>1</v>
      </c>
      <c r="R21" s="59">
        <v>0</v>
      </c>
      <c r="S21" s="59">
        <v>1</v>
      </c>
      <c r="T21" s="90">
        <f t="shared" si="0"/>
        <v>16</v>
      </c>
      <c r="U21" s="60"/>
      <c r="V21" s="61"/>
      <c r="W21" s="62"/>
      <c r="X21" s="62"/>
      <c r="Y21" s="62"/>
      <c r="Z21" s="62"/>
      <c r="AA21" s="62"/>
      <c r="AB21" s="63"/>
      <c r="AC21" s="64"/>
    </row>
    <row r="22" spans="1:29" ht="15" customHeight="1" thickBot="1">
      <c r="A22" s="204"/>
      <c r="B22" s="175" t="s">
        <v>37</v>
      </c>
      <c r="C22" s="176"/>
      <c r="D22" s="177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90">
        <f t="shared" si="0"/>
        <v>0</v>
      </c>
      <c r="U22" s="67"/>
      <c r="V22" s="68">
        <v>0.4826388888888889</v>
      </c>
      <c r="W22" s="69" t="s">
        <v>9</v>
      </c>
      <c r="X22" s="70"/>
      <c r="Y22" s="70"/>
      <c r="Z22" s="71"/>
      <c r="AA22" s="71"/>
      <c r="AB22" s="72"/>
      <c r="AC22" s="73" t="str">
        <f>TEXT((V23-V22+0.00000000000001),"[hh].mm.ss")</f>
        <v>06.05.00</v>
      </c>
    </row>
    <row r="23" spans="1:29" ht="15" customHeight="1" thickBot="1">
      <c r="A23" s="227"/>
      <c r="B23" s="74"/>
      <c r="C23" s="75"/>
      <c r="D23" s="76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18">
        <f t="shared" si="0"/>
        <v>0</v>
      </c>
      <c r="U23" s="96"/>
      <c r="V23" s="79">
        <v>0.7361111111111112</v>
      </c>
      <c r="W23" s="94" t="s">
        <v>10</v>
      </c>
      <c r="X23" s="81"/>
      <c r="Y23" s="81"/>
      <c r="Z23" s="82"/>
      <c r="AA23" s="81"/>
      <c r="AB23" s="83"/>
      <c r="AC23" s="84" t="str">
        <f>TEXT(IF($E21="","",(IF($E22="",T21/(15-(COUNTIF($E21:$S21,""))),(IF($E23="",(T21+T22)/(30-(COUNTIF($E21:$S21,"")+COUNTIF($E22:$S22,""))),(T21+T22+T23)/(45-(COUNTIF($E21:$S21,"")+COUNTIF($E22:$S22,"")+COUNTIF($E23:$S23,"")))))))),"0,00")</f>
        <v>1,07</v>
      </c>
    </row>
    <row r="24" spans="1:29" ht="13.5">
      <c r="A24" s="45"/>
      <c r="B24" s="171" t="s">
        <v>82</v>
      </c>
      <c r="C24" s="172"/>
      <c r="D24" s="2" t="s">
        <v>29</v>
      </c>
      <c r="E24" s="47">
        <v>3</v>
      </c>
      <c r="F24" s="48">
        <v>3</v>
      </c>
      <c r="G24" s="136">
        <v>5</v>
      </c>
      <c r="H24" s="48">
        <v>5</v>
      </c>
      <c r="I24" s="48">
        <v>5</v>
      </c>
      <c r="J24" s="48">
        <v>5</v>
      </c>
      <c r="K24" s="48">
        <v>3</v>
      </c>
      <c r="L24" s="48">
        <v>5</v>
      </c>
      <c r="M24" s="48">
        <v>3</v>
      </c>
      <c r="N24" s="48">
        <v>3</v>
      </c>
      <c r="O24" s="48">
        <v>5</v>
      </c>
      <c r="P24" s="48">
        <v>3</v>
      </c>
      <c r="Q24" s="48">
        <v>5</v>
      </c>
      <c r="R24" s="48">
        <v>5</v>
      </c>
      <c r="S24" s="48">
        <v>3</v>
      </c>
      <c r="T24" s="90">
        <f t="shared" si="0"/>
        <v>61</v>
      </c>
      <c r="U24" s="91"/>
      <c r="V24" s="95">
        <f>SUM(T24:T26)+U24</f>
        <v>110</v>
      </c>
      <c r="W24" s="52">
        <f>COUNTIF($E24:$S24,0)+COUNTIF($E25:$S25,0)+COUNTIF($E26:$S26,0)+COUNTIF($E27:$S27,0)</f>
        <v>2</v>
      </c>
      <c r="X24" s="52">
        <f>COUNTIF($E24:$S24,1)+COUNTIF($E25:$S25,1)+COUNTIF($E26:$S26,1)+COUNTIF($E27:$S27,1)</f>
        <v>0</v>
      </c>
      <c r="Y24" s="52">
        <f>COUNTIF($E24:$S24,2)+COUNTIF($E25:$S25,2)+COUNTIF($E26:$S26,2)+COUNTIF($E27:$S27,2)</f>
        <v>2</v>
      </c>
      <c r="Z24" s="52">
        <f>COUNTIF($E24:$S24,3)+COUNTIF($E25:$S25,3)+COUNTIF($E26:$S26,3)+COUNTIF($E27:$S27,3)</f>
        <v>12</v>
      </c>
      <c r="AA24" s="52">
        <f>COUNTIF($E24:$S24,5)+COUNTIF($E25:$S25,5)+COUNTIF($E26:$S26,5)+COUNTIF($E27:$S27,5)</f>
        <v>14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204" t="s">
        <v>138</v>
      </c>
      <c r="B25" s="117">
        <v>143</v>
      </c>
      <c r="C25" s="56"/>
      <c r="D25" s="57"/>
      <c r="E25" s="58">
        <v>5</v>
      </c>
      <c r="F25" s="59">
        <v>3</v>
      </c>
      <c r="G25" s="59">
        <v>3</v>
      </c>
      <c r="H25" s="59">
        <v>5</v>
      </c>
      <c r="I25" s="59">
        <v>5</v>
      </c>
      <c r="J25" s="59">
        <v>5</v>
      </c>
      <c r="K25" s="59">
        <v>0</v>
      </c>
      <c r="L25" s="59">
        <v>2</v>
      </c>
      <c r="M25" s="59">
        <v>0</v>
      </c>
      <c r="N25" s="59">
        <v>2</v>
      </c>
      <c r="O25" s="59">
        <v>3</v>
      </c>
      <c r="P25" s="59">
        <v>5</v>
      </c>
      <c r="Q25" s="59">
        <v>5</v>
      </c>
      <c r="R25" s="59">
        <v>3</v>
      </c>
      <c r="S25" s="59">
        <v>3</v>
      </c>
      <c r="T25" s="90">
        <f t="shared" si="0"/>
        <v>49</v>
      </c>
      <c r="U25" s="60"/>
      <c r="V25" s="61"/>
      <c r="W25" s="62"/>
      <c r="X25" s="62"/>
      <c r="Y25" s="62"/>
      <c r="Z25" s="62"/>
      <c r="AA25" s="62"/>
      <c r="AB25" s="63"/>
      <c r="AC25" s="64"/>
    </row>
    <row r="26" spans="1:29" ht="14.25" thickBot="1">
      <c r="A26" s="204"/>
      <c r="B26" s="175" t="s">
        <v>55</v>
      </c>
      <c r="C26" s="176"/>
      <c r="D26" s="177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90">
        <f t="shared" si="0"/>
        <v>0</v>
      </c>
      <c r="U26" s="67"/>
      <c r="V26" s="68">
        <v>0.48680555555555555</v>
      </c>
      <c r="W26" s="69" t="s">
        <v>9</v>
      </c>
      <c r="X26" s="70"/>
      <c r="Y26" s="70"/>
      <c r="Z26" s="71"/>
      <c r="AA26" s="71"/>
      <c r="AB26" s="72"/>
      <c r="AC26" s="73" t="str">
        <f>TEXT((V27-V26+0.00000000000001),"[hh].mm.ss")</f>
        <v>04.52.00</v>
      </c>
    </row>
    <row r="27" spans="1:29" ht="14.25" thickBot="1">
      <c r="A27" s="227"/>
      <c r="B27" s="74"/>
      <c r="C27" s="75"/>
      <c r="D27" s="76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18">
        <f t="shared" si="0"/>
        <v>0</v>
      </c>
      <c r="U27" s="96"/>
      <c r="V27" s="79">
        <v>0.6895833333333333</v>
      </c>
      <c r="W27" s="80" t="s">
        <v>10</v>
      </c>
      <c r="X27" s="81"/>
      <c r="Y27" s="81"/>
      <c r="Z27" s="82"/>
      <c r="AA27" s="81"/>
      <c r="AB27" s="83"/>
      <c r="AC27" s="84" t="str">
        <f>TEXT(IF($E25="","",(IF($E26="",T25/(15-(COUNTIF($E25:$S25,""))),(IF($E27="",(T25+T26)/(30-(COUNTIF($E25:$S25,"")+COUNTIF($E26:$S26,""))),(T25+T26+T27)/(45-(COUNTIF($E25:$S25,"")+COUNTIF($E26:$S26,"")+COUNTIF($E27:$S27,"")))))))),"0,00")</f>
        <v>3,27</v>
      </c>
    </row>
    <row r="28" spans="1:29" ht="13.5">
      <c r="A28" s="45"/>
      <c r="B28" s="171" t="s">
        <v>113</v>
      </c>
      <c r="C28" s="172"/>
      <c r="D28" s="2" t="s">
        <v>29</v>
      </c>
      <c r="E28" s="47">
        <v>5</v>
      </c>
      <c r="F28" s="48">
        <v>5</v>
      </c>
      <c r="G28" s="48">
        <v>3</v>
      </c>
      <c r="H28" s="48">
        <v>3</v>
      </c>
      <c r="I28" s="48">
        <v>5</v>
      </c>
      <c r="J28" s="48">
        <v>3</v>
      </c>
      <c r="K28" s="48">
        <v>3</v>
      </c>
      <c r="L28" s="48">
        <v>3</v>
      </c>
      <c r="M28" s="48">
        <v>2</v>
      </c>
      <c r="N28" s="48">
        <v>2</v>
      </c>
      <c r="O28" s="48">
        <v>2</v>
      </c>
      <c r="P28" s="48">
        <v>3</v>
      </c>
      <c r="Q28" s="48">
        <v>3</v>
      </c>
      <c r="R28" s="48">
        <v>3</v>
      </c>
      <c r="S28" s="48">
        <v>5</v>
      </c>
      <c r="T28" s="90">
        <f t="shared" si="0"/>
        <v>50</v>
      </c>
      <c r="U28" s="91"/>
      <c r="V28" s="95">
        <f>SUM(T28:T31)+IF(ISNUMBER(U28),U28,0)+IF(ISNUMBER(U30),U30,0)+IF(ISNUMBER(U31),U31,0)</f>
        <v>85</v>
      </c>
      <c r="W28" s="52">
        <f>COUNTIF($E28:$S28,0)+COUNTIF($E29:$S29,0)+COUNTIF($E30:$S30,0)+COUNTIF($E31:$S31,0)</f>
        <v>3</v>
      </c>
      <c r="X28" s="52">
        <f>COUNTIF($E28:$S28,1)+COUNTIF($E29:$S29,1)+COUNTIF($E30:$S30,1)+COUNTIF($E31:$S31,1)</f>
        <v>3</v>
      </c>
      <c r="Y28" s="52">
        <f>COUNTIF($E28:$S28,2)+COUNTIF($E29:$S29,2)+COUNTIF($E30:$S30,2)+COUNTIF($E31:$S31,2)</f>
        <v>4</v>
      </c>
      <c r="Z28" s="52">
        <f>COUNTIF($E28:$S28,3)+COUNTIF($E29:$S29,3)+COUNTIF($E30:$S30,3)+COUNTIF($E31:$S31,3)</f>
        <v>13</v>
      </c>
      <c r="AA28" s="52">
        <f>COUNTIF($E28:$S28,5)+COUNTIF($E29:$S29,5)+COUNTIF($E30:$S30,5)+COUNTIF($E31:$S31,5)</f>
        <v>7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4.25" thickBot="1">
      <c r="A29" s="204" t="s">
        <v>137</v>
      </c>
      <c r="B29" s="117">
        <v>189</v>
      </c>
      <c r="C29" s="56"/>
      <c r="D29" s="57"/>
      <c r="E29" s="58">
        <v>1</v>
      </c>
      <c r="F29" s="59">
        <v>0</v>
      </c>
      <c r="G29" s="59">
        <v>3</v>
      </c>
      <c r="H29" s="59">
        <v>5</v>
      </c>
      <c r="I29" s="59">
        <v>5</v>
      </c>
      <c r="J29" s="59">
        <v>3</v>
      </c>
      <c r="K29" s="59">
        <v>0</v>
      </c>
      <c r="L29" s="59">
        <v>3</v>
      </c>
      <c r="M29" s="59">
        <v>0</v>
      </c>
      <c r="N29" s="59">
        <v>1</v>
      </c>
      <c r="O29" s="59">
        <v>2</v>
      </c>
      <c r="P29" s="59">
        <v>3</v>
      </c>
      <c r="Q29" s="59">
        <v>1</v>
      </c>
      <c r="R29" s="59">
        <v>3</v>
      </c>
      <c r="S29" s="59">
        <v>5</v>
      </c>
      <c r="T29" s="90">
        <f t="shared" si="0"/>
        <v>35</v>
      </c>
      <c r="U29" s="60"/>
      <c r="V29" s="61"/>
      <c r="W29" s="62"/>
      <c r="X29" s="62"/>
      <c r="Y29" s="62"/>
      <c r="Z29" s="62"/>
      <c r="AA29" s="62"/>
      <c r="AB29" s="63"/>
      <c r="AC29" s="64"/>
    </row>
    <row r="30" spans="1:29" ht="14.25" thickBot="1">
      <c r="A30" s="204"/>
      <c r="B30" s="175" t="s">
        <v>128</v>
      </c>
      <c r="C30" s="176"/>
      <c r="D30" s="177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90">
        <f t="shared" si="0"/>
        <v>0</v>
      </c>
      <c r="U30" s="67"/>
      <c r="V30" s="68">
        <v>0.4847222222222222</v>
      </c>
      <c r="W30" s="69" t="s">
        <v>9</v>
      </c>
      <c r="X30" s="70"/>
      <c r="Y30" s="70"/>
      <c r="Z30" s="71"/>
      <c r="AA30" s="71"/>
      <c r="AB30" s="72"/>
      <c r="AC30" s="73" t="str">
        <f>TEXT((V31-V30+0.00000000000001),"[hh].mm.ss")</f>
        <v>04.12.00</v>
      </c>
    </row>
    <row r="31" spans="1:29" ht="18" customHeight="1" thickBot="1">
      <c r="A31" s="227"/>
      <c r="B31" s="74"/>
      <c r="C31" s="75"/>
      <c r="D31" s="76"/>
      <c r="E31" s="77"/>
      <c r="F31" s="78"/>
      <c r="G31" s="78"/>
      <c r="H31" s="78"/>
      <c r="I31" s="78"/>
      <c r="J31" s="78"/>
      <c r="K31" s="78"/>
      <c r="L31" s="78"/>
      <c r="M31" s="78"/>
      <c r="N31" s="170"/>
      <c r="O31" s="78"/>
      <c r="P31" s="78"/>
      <c r="Q31" s="78"/>
      <c r="R31" s="78"/>
      <c r="S31" s="78"/>
      <c r="T31" s="118">
        <f t="shared" si="0"/>
        <v>0</v>
      </c>
      <c r="U31" s="96"/>
      <c r="V31" s="79">
        <v>0.6597222222222222</v>
      </c>
      <c r="W31" s="94" t="s">
        <v>10</v>
      </c>
      <c r="X31" s="81"/>
      <c r="Y31" s="81"/>
      <c r="Z31" s="82"/>
      <c r="AA31" s="81"/>
      <c r="AB31" s="83"/>
      <c r="AC31" s="84" t="str">
        <f>TEXT(IF($E29="","",(IF($E30="",T29/(15-(COUNTIF($E29:$S29,""))),(IF($E31="",(T29+T30)/(30-(COUNTIF($E29:$S29,"")+COUNTIF($E30:$S30,""))),(T29+T30+T31)/(45-(COUNTIF($E29:$S29,"")+COUNTIF($E30:$S30,"")+COUNTIF($E31:$S31,"")))))))),"0,00")</f>
        <v>2,33</v>
      </c>
    </row>
    <row r="32" spans="1:29" ht="13.5">
      <c r="A32" s="45"/>
      <c r="B32" s="142" t="s">
        <v>84</v>
      </c>
      <c r="C32" s="143"/>
      <c r="D32" s="2" t="s">
        <v>29</v>
      </c>
      <c r="E32" s="47">
        <v>1</v>
      </c>
      <c r="F32" s="48">
        <v>1</v>
      </c>
      <c r="G32" s="48">
        <v>1</v>
      </c>
      <c r="H32" s="48">
        <v>3</v>
      </c>
      <c r="I32" s="48">
        <v>2</v>
      </c>
      <c r="J32" s="48">
        <v>0</v>
      </c>
      <c r="K32" s="48">
        <v>0</v>
      </c>
      <c r="L32" s="48">
        <v>0</v>
      </c>
      <c r="M32" s="48">
        <v>0</v>
      </c>
      <c r="N32" s="169">
        <v>0</v>
      </c>
      <c r="O32" s="48">
        <v>3</v>
      </c>
      <c r="P32" s="48">
        <v>3</v>
      </c>
      <c r="Q32" s="48">
        <v>0</v>
      </c>
      <c r="R32" s="48">
        <v>3</v>
      </c>
      <c r="S32" s="48">
        <v>3</v>
      </c>
      <c r="T32" s="90">
        <f>SUM(E32:S32)</f>
        <v>20</v>
      </c>
      <c r="U32" s="91"/>
      <c r="V32" s="95">
        <f>SUM(T32:T35)+IF(ISNUMBER(U32),U32,0)+IF(ISNUMBER(U34),U34,0)+IF(ISNUMBER(U35),U35,0)</f>
        <v>47</v>
      </c>
      <c r="W32" s="52">
        <f>COUNTIF($E32:$S32,0)+COUNTIF($E33:$S33,0)+COUNTIF($E34:$S34,0)+COUNTIF($E35:$S35,0)</f>
        <v>12</v>
      </c>
      <c r="X32" s="52">
        <f>COUNTIF($E32:$S32,1)+COUNTIF($E33:$S33,1)+COUNTIF($E34:$S34,1)+COUNTIF($E35:$S35,1)</f>
        <v>4</v>
      </c>
      <c r="Y32" s="52">
        <f>COUNTIF($E32:$S32,2)+COUNTIF($E33:$S33,2)+COUNTIF($E34:$S34,2)+COUNTIF($E35:$S35,2)</f>
        <v>3</v>
      </c>
      <c r="Z32" s="52">
        <f>COUNTIF($E32:$S32,3)+COUNTIF($E33:$S33,3)+COUNTIF($E34:$S34,3)+COUNTIF($E35:$S35,3)</f>
        <v>9</v>
      </c>
      <c r="AA32" s="52">
        <f>COUNTIF($E32:$S32,5)+COUNTIF($E33:$S33,5)+COUNTIF($E34:$S34,5)+COUNTIF($E35:$S35,5)</f>
        <v>2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4.25" customHeight="1" thickBot="1">
      <c r="A33" s="204" t="s">
        <v>133</v>
      </c>
      <c r="B33" s="117">
        <v>186</v>
      </c>
      <c r="C33" s="56"/>
      <c r="D33" s="57"/>
      <c r="E33" s="58">
        <v>0</v>
      </c>
      <c r="F33" s="59">
        <v>2</v>
      </c>
      <c r="G33" s="59">
        <v>1</v>
      </c>
      <c r="H33" s="59">
        <v>5</v>
      </c>
      <c r="I33" s="59">
        <v>3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2</v>
      </c>
      <c r="P33" s="59">
        <v>3</v>
      </c>
      <c r="Q33" s="59">
        <v>5</v>
      </c>
      <c r="R33" s="59">
        <v>3</v>
      </c>
      <c r="S33" s="59">
        <v>3</v>
      </c>
      <c r="T33" s="90">
        <f t="shared" si="0"/>
        <v>27</v>
      </c>
      <c r="U33" s="60"/>
      <c r="V33" s="61"/>
      <c r="W33" s="62"/>
      <c r="X33" s="62"/>
      <c r="Y33" s="62"/>
      <c r="Z33" s="62"/>
      <c r="AA33" s="62"/>
      <c r="AB33" s="63"/>
      <c r="AC33" s="64"/>
    </row>
    <row r="34" spans="1:29" ht="14.25" customHeight="1" thickBot="1">
      <c r="A34" s="204"/>
      <c r="B34" s="175" t="s">
        <v>46</v>
      </c>
      <c r="C34" s="176"/>
      <c r="D34" s="177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90">
        <f t="shared" si="0"/>
        <v>0</v>
      </c>
      <c r="U34" s="67"/>
      <c r="V34" s="68">
        <v>0.4875</v>
      </c>
      <c r="W34" s="69" t="s">
        <v>9</v>
      </c>
      <c r="X34" s="70"/>
      <c r="Y34" s="70"/>
      <c r="Z34" s="71"/>
      <c r="AA34" s="71"/>
      <c r="AB34" s="72"/>
      <c r="AC34" s="73" t="str">
        <f>TEXT((V35-V34+0.00000000000001),"[hh].mm.ss")</f>
        <v>04.47.00</v>
      </c>
    </row>
    <row r="35" spans="1:29" ht="14.25" customHeight="1" thickBot="1">
      <c r="A35" s="227"/>
      <c r="B35" s="74"/>
      <c r="C35" s="75"/>
      <c r="D35" s="76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18">
        <f t="shared" si="0"/>
        <v>0</v>
      </c>
      <c r="U35" s="96"/>
      <c r="V35" s="79">
        <v>0.6868055555555556</v>
      </c>
      <c r="W35" s="94" t="s">
        <v>10</v>
      </c>
      <c r="X35" s="81"/>
      <c r="Y35" s="81"/>
      <c r="Z35" s="82"/>
      <c r="AA35" s="81"/>
      <c r="AB35" s="83"/>
      <c r="AC35" s="84" t="str">
        <f>TEXT(IF($E33="","",(IF($E34="",T33/(15-(COUNTIF($E33:$S33,""))),(IF($E35="",(T33+T34)/(30-(COUNTIF($E33:$S33,"")+COUNTIF($E34:$S34,""))),(T33+T34+T35)/(45-(COUNTIF($E33:$S33,"")+COUNTIF($E34:$S34,"")+COUNTIF($E35:$S35,"")))))))),"0,00")</f>
        <v>1,80</v>
      </c>
    </row>
    <row r="36" spans="1:29" ht="13.5">
      <c r="A36" s="45"/>
      <c r="B36" s="142" t="s">
        <v>49</v>
      </c>
      <c r="C36" s="143"/>
      <c r="D36" s="2" t="s">
        <v>68</v>
      </c>
      <c r="E36" s="47">
        <v>0</v>
      </c>
      <c r="F36" s="48">
        <v>0</v>
      </c>
      <c r="G36" s="48">
        <v>5</v>
      </c>
      <c r="H36" s="48">
        <v>3</v>
      </c>
      <c r="I36" s="48">
        <v>1</v>
      </c>
      <c r="J36" s="48">
        <v>0</v>
      </c>
      <c r="K36" s="48">
        <v>3</v>
      </c>
      <c r="L36" s="138">
        <v>5</v>
      </c>
      <c r="M36" s="48">
        <v>0</v>
      </c>
      <c r="N36" s="48">
        <v>0</v>
      </c>
      <c r="O36" s="48">
        <v>0</v>
      </c>
      <c r="P36" s="48">
        <v>3</v>
      </c>
      <c r="Q36" s="48">
        <v>1</v>
      </c>
      <c r="R36" s="48">
        <v>1</v>
      </c>
      <c r="S36" s="48">
        <v>5</v>
      </c>
      <c r="T36" s="90">
        <f>SUM(E36:S36)</f>
        <v>27</v>
      </c>
      <c r="U36" s="91"/>
      <c r="V36" s="95">
        <f>SUM(T36:T39)+IF(ISNUMBER(U36),U36,0)+IF(ISNUMBER(U38),U38,0)+IF(ISNUMBER(U39),U39,0)</f>
        <v>27</v>
      </c>
      <c r="W36" s="52">
        <f>COUNTIF($E36:$S36,0)+COUNTIF($E37:$S37,0)+COUNTIF($E38:$S38,0)+COUNTIF($E39:$S39,0)</f>
        <v>6</v>
      </c>
      <c r="X36" s="52">
        <f>COUNTIF($E36:$S36,1)+COUNTIF($E37:$S37,1)+COUNTIF($E38:$S38,1)+COUNTIF($E39:$S39,1)</f>
        <v>3</v>
      </c>
      <c r="Y36" s="52">
        <f>COUNTIF($E36:$S36,2)+COUNTIF($E37:$S37,2)+COUNTIF($E38:$S38,2)+COUNTIF($E39:$S39,2)</f>
        <v>0</v>
      </c>
      <c r="Z36" s="52">
        <f>COUNTIF($E36:$S36,3)+COUNTIF($E37:$S37,3)+COUNTIF($E38:$S38,3)+COUNTIF($E39:$S39,3)</f>
        <v>3</v>
      </c>
      <c r="AA36" s="52">
        <f>COUNTIF($E36:$S36,5)+COUNTIF($E37:$S37,5)+COUNTIF($E38:$S38,5)+COUNTIF($E39:$S39,5)</f>
        <v>3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2" customHeight="1" thickBot="1">
      <c r="A37" s="204" t="s">
        <v>6</v>
      </c>
      <c r="B37" s="117">
        <v>305</v>
      </c>
      <c r="C37" s="56"/>
      <c r="D37" s="57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90">
        <f>SUM(E37:S37)</f>
        <v>0</v>
      </c>
      <c r="U37" s="60"/>
      <c r="V37" s="61"/>
      <c r="W37" s="62"/>
      <c r="X37" s="62"/>
      <c r="Y37" s="62"/>
      <c r="Z37" s="62"/>
      <c r="AA37" s="62"/>
      <c r="AB37" s="63"/>
      <c r="AC37" s="64"/>
    </row>
    <row r="38" spans="1:29" ht="17.25" customHeight="1" thickBot="1">
      <c r="A38" s="204"/>
      <c r="B38" s="144" t="s">
        <v>35</v>
      </c>
      <c r="C38" s="145"/>
      <c r="D38" s="146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90">
        <f>SUM(E38:S38)</f>
        <v>0</v>
      </c>
      <c r="U38" s="67"/>
      <c r="V38" s="68">
        <v>0.513888888888889</v>
      </c>
      <c r="W38" s="69" t="s">
        <v>9</v>
      </c>
      <c r="X38" s="70"/>
      <c r="Y38" s="70"/>
      <c r="Z38" s="71"/>
      <c r="AA38" s="71"/>
      <c r="AB38" s="72"/>
      <c r="AC38" s="73" t="e">
        <f>TEXT((V39-V38+0.00000000000001),"[hh].mm.ss")</f>
        <v>#VALUE!</v>
      </c>
    </row>
    <row r="39" spans="1:29" ht="15.75" customHeight="1" thickBot="1">
      <c r="A39" s="227"/>
      <c r="B39" s="74"/>
      <c r="C39" s="75"/>
      <c r="D39" s="76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18">
        <f>SUM(E39:S39)</f>
        <v>0</v>
      </c>
      <c r="U39" s="96"/>
      <c r="V39" s="79"/>
      <c r="W39" s="94" t="s">
        <v>10</v>
      </c>
      <c r="X39" s="81"/>
      <c r="Y39" s="81"/>
      <c r="Z39" s="82"/>
      <c r="AA39" s="81"/>
      <c r="AB39" s="83"/>
      <c r="AC39" s="84">
        <f>TEXT(IF($E37="","",(IF($E38="",T37/(15-(COUNTIF($E37:$S37,""))),(IF($E39="",(T37+T38)/(30-(COUNTIF($E37:$S37,"")+COUNTIF($E38:$S38,""))),(T37+T38+T39)/(45-(COUNTIF($E37:$S37,"")+COUNTIF($E38:$S38,"")+COUNTIF($E39:$S39,"")))))))),"0,00")</f>
      </c>
    </row>
    <row r="40" spans="1:29" ht="13.5">
      <c r="A40" s="45"/>
      <c r="B40" s="142" t="s">
        <v>129</v>
      </c>
      <c r="C40" s="143"/>
      <c r="D40" s="2" t="s">
        <v>29</v>
      </c>
      <c r="E40" s="47">
        <v>0</v>
      </c>
      <c r="F40" s="48">
        <v>1</v>
      </c>
      <c r="G40" s="48">
        <v>2</v>
      </c>
      <c r="H40" s="48">
        <v>5</v>
      </c>
      <c r="I40" s="48">
        <v>0</v>
      </c>
      <c r="J40" s="48">
        <v>0</v>
      </c>
      <c r="K40" s="48">
        <v>0</v>
      </c>
      <c r="L40" s="48">
        <v>5</v>
      </c>
      <c r="M40" s="48">
        <v>0</v>
      </c>
      <c r="N40" s="48">
        <v>0</v>
      </c>
      <c r="O40" s="48">
        <v>0</v>
      </c>
      <c r="P40" s="48">
        <v>5</v>
      </c>
      <c r="Q40" s="48">
        <v>0</v>
      </c>
      <c r="R40" s="48">
        <v>2</v>
      </c>
      <c r="S40" s="48">
        <v>3</v>
      </c>
      <c r="T40" s="90">
        <f aca="true" t="shared" si="1" ref="T40:T47">SUM(E40:S40)</f>
        <v>23</v>
      </c>
      <c r="U40" s="91"/>
      <c r="V40" s="95">
        <f>SUM(T40:T43)+IF(ISNUMBER(U40),U40,0)+IF(ISNUMBER(U42),U42,0)+IF(ISNUMBER(U43),U43,0)</f>
        <v>49</v>
      </c>
      <c r="W40" s="52">
        <f>COUNTIF($E40:$S40,0)+COUNTIF($E41:$S41,0)+COUNTIF($E42:$S42,0)+COUNTIF($E43:$S43,0)</f>
        <v>15</v>
      </c>
      <c r="X40" s="52">
        <f>COUNTIF($E40:$S40,1)+COUNTIF($E41:$S41,1)+COUNTIF($E42:$S42,1)+COUNTIF($E43:$S43,1)</f>
        <v>3</v>
      </c>
      <c r="Y40" s="52">
        <f>COUNTIF($E40:$S40,2)+COUNTIF($E41:$S41,2)+COUNTIF($E42:$S42,2)+COUNTIF($E43:$S43,2)</f>
        <v>2</v>
      </c>
      <c r="Z40" s="52">
        <f>COUNTIF($E40:$S40,3)+COUNTIF($E41:$S41,3)+COUNTIF($E42:$S42,3)+COUNTIF($E43:$S43,3)</f>
        <v>4</v>
      </c>
      <c r="AA40" s="52">
        <f>COUNTIF($E40:$S40,5)+COUNTIF($E41:$S41,5)+COUNTIF($E42:$S42,5)+COUNTIF($E43:$S43,5)</f>
        <v>6</v>
      </c>
      <c r="AB40" s="53">
        <f>COUNTIF($E40:$S40,"5*")+COUNTIF($E41:$S41,"5*")+COUNTIF($E42:$S42,"5*")</f>
        <v>0</v>
      </c>
      <c r="AC40" s="54">
        <f>COUNTIF($E40:$S40,20)+COUNTIF($E41:$S41,20)+COUNTIF($E42:$S42,20)</f>
        <v>0</v>
      </c>
    </row>
    <row r="41" spans="1:29" ht="14.25" customHeight="1" thickBot="1">
      <c r="A41" s="204" t="s">
        <v>134</v>
      </c>
      <c r="B41" s="117">
        <v>148</v>
      </c>
      <c r="C41" s="56"/>
      <c r="D41" s="57"/>
      <c r="E41" s="58">
        <v>3</v>
      </c>
      <c r="F41" s="59">
        <v>3</v>
      </c>
      <c r="G41" s="59">
        <v>1</v>
      </c>
      <c r="H41" s="59">
        <v>5</v>
      </c>
      <c r="I41" s="59">
        <v>5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5</v>
      </c>
      <c r="Q41" s="59">
        <v>0</v>
      </c>
      <c r="R41" s="59">
        <v>1</v>
      </c>
      <c r="S41" s="59">
        <v>3</v>
      </c>
      <c r="T41" s="90">
        <f t="shared" si="1"/>
        <v>26</v>
      </c>
      <c r="U41" s="60"/>
      <c r="V41" s="61"/>
      <c r="W41" s="62"/>
      <c r="X41" s="62"/>
      <c r="Y41" s="62"/>
      <c r="Z41" s="62"/>
      <c r="AA41" s="62"/>
      <c r="AB41" s="63"/>
      <c r="AC41" s="64"/>
    </row>
    <row r="42" spans="1:29" ht="14.25" customHeight="1" thickBot="1">
      <c r="A42" s="204"/>
      <c r="B42" s="175" t="s">
        <v>40</v>
      </c>
      <c r="C42" s="176"/>
      <c r="D42" s="177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90">
        <f t="shared" si="1"/>
        <v>0</v>
      </c>
      <c r="U42" s="67"/>
      <c r="V42" s="68">
        <v>0.4861111111111111</v>
      </c>
      <c r="W42" s="69" t="s">
        <v>9</v>
      </c>
      <c r="X42" s="70"/>
      <c r="Y42" s="70"/>
      <c r="Z42" s="71"/>
      <c r="AA42" s="71"/>
      <c r="AB42" s="72"/>
      <c r="AC42" s="73" t="str">
        <f>TEXT((V43-V42+0.00000000000001),"[hh].mm.ss")</f>
        <v>04.18.00</v>
      </c>
    </row>
    <row r="43" spans="1:29" ht="12" customHeight="1" thickBot="1">
      <c r="A43" s="227"/>
      <c r="B43" s="74"/>
      <c r="C43" s="75"/>
      <c r="D43" s="76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18">
        <f t="shared" si="1"/>
        <v>0</v>
      </c>
      <c r="U43" s="96"/>
      <c r="V43" s="79">
        <v>0.6652777777777777</v>
      </c>
      <c r="W43" s="94" t="s">
        <v>10</v>
      </c>
      <c r="X43" s="81"/>
      <c r="Y43" s="81"/>
      <c r="Z43" s="82"/>
      <c r="AA43" s="81"/>
      <c r="AB43" s="83"/>
      <c r="AC43" s="84" t="str">
        <f>TEXT(IF($E41="","",(IF($E42="",T41/(15-(COUNTIF($E41:$S41,""))),(IF($E43="",(T41+T42)/(30-(COUNTIF($E41:$S41,"")+COUNTIF($E42:$S42,""))),(T41+T42+T43)/(45-(COUNTIF($E41:$S41,"")+COUNTIF($E42:$S42,"")+COUNTIF($E43:$S43,"")))))))),"0,00")</f>
        <v>1,73</v>
      </c>
    </row>
    <row r="44" spans="1:29" ht="13.5">
      <c r="A44" s="45"/>
      <c r="B44" s="171" t="s">
        <v>104</v>
      </c>
      <c r="C44" s="172"/>
      <c r="D44" s="2" t="s">
        <v>29</v>
      </c>
      <c r="E44" s="47">
        <v>2</v>
      </c>
      <c r="F44" s="48">
        <v>3</v>
      </c>
      <c r="G44" s="136">
        <v>3</v>
      </c>
      <c r="H44" s="48">
        <v>5</v>
      </c>
      <c r="I44" s="48">
        <v>5</v>
      </c>
      <c r="J44" s="48">
        <v>3</v>
      </c>
      <c r="K44" s="48">
        <v>0</v>
      </c>
      <c r="L44" s="48">
        <v>2</v>
      </c>
      <c r="M44" s="48">
        <v>5</v>
      </c>
      <c r="N44" s="48">
        <v>0</v>
      </c>
      <c r="O44" s="48">
        <v>1</v>
      </c>
      <c r="P44" s="48">
        <v>3</v>
      </c>
      <c r="Q44" s="48">
        <v>3</v>
      </c>
      <c r="R44" s="48">
        <v>2</v>
      </c>
      <c r="S44" s="48">
        <v>5</v>
      </c>
      <c r="T44" s="90">
        <f t="shared" si="1"/>
        <v>42</v>
      </c>
      <c r="U44" s="91"/>
      <c r="V44" s="95">
        <f>SUM(T44:T46)+U44</f>
        <v>82</v>
      </c>
      <c r="W44" s="52">
        <f>COUNTIF($E44:$S44,0)+COUNTIF($E45:$S45,0)+COUNTIF($E46:$S46,0)+COUNTIF($E47:$S47,0)</f>
        <v>5</v>
      </c>
      <c r="X44" s="52">
        <f>COUNTIF($E44:$S44,1)+COUNTIF($E45:$S45,1)+COUNTIF($E46:$S46,1)+COUNTIF($E47:$S47,1)</f>
        <v>3</v>
      </c>
      <c r="Y44" s="52">
        <f>COUNTIF($E44:$S44,2)+COUNTIF($E45:$S45,2)+COUNTIF($E46:$S46,2)+COUNTIF($E47:$S47,2)</f>
        <v>3</v>
      </c>
      <c r="Z44" s="52">
        <f>COUNTIF($E44:$S44,3)+COUNTIF($E45:$S45,3)+COUNTIF($E46:$S46,3)+COUNTIF($E47:$S47,3)</f>
        <v>11</v>
      </c>
      <c r="AA44" s="52">
        <f>COUNTIF($E44:$S44,5)+COUNTIF($E45:$S45,5)+COUNTIF($E46:$S46,5)+COUNTIF($E47:$S47,5)</f>
        <v>8</v>
      </c>
      <c r="AB44" s="53">
        <f>COUNTIF($E44:$S44,"5*")+COUNTIF($E45:$S45,"5*")+COUNTIF($E46:$S46,"5*")</f>
        <v>0</v>
      </c>
      <c r="AC44" s="54">
        <f>COUNTIF($E44:$S44,20)+COUNTIF($E45:$S45,20)+COUNTIF($E46:$S46,20)</f>
        <v>0</v>
      </c>
    </row>
    <row r="45" spans="1:29" ht="14.25" thickBot="1">
      <c r="A45" s="204" t="s">
        <v>136</v>
      </c>
      <c r="B45" s="117">
        <v>188</v>
      </c>
      <c r="C45" s="56"/>
      <c r="D45" s="57"/>
      <c r="E45" s="58">
        <v>0</v>
      </c>
      <c r="F45" s="59">
        <v>3</v>
      </c>
      <c r="G45" s="59">
        <v>5</v>
      </c>
      <c r="H45" s="59">
        <v>5</v>
      </c>
      <c r="I45" s="59">
        <v>5</v>
      </c>
      <c r="J45" s="59">
        <v>1</v>
      </c>
      <c r="K45" s="59">
        <v>0</v>
      </c>
      <c r="L45" s="59">
        <v>3</v>
      </c>
      <c r="M45" s="59">
        <v>0</v>
      </c>
      <c r="N45" s="59">
        <v>1</v>
      </c>
      <c r="O45" s="59">
        <v>3</v>
      </c>
      <c r="P45" s="59">
        <v>3</v>
      </c>
      <c r="Q45" s="59">
        <v>3</v>
      </c>
      <c r="R45" s="59">
        <v>3</v>
      </c>
      <c r="S45" s="59">
        <v>5</v>
      </c>
      <c r="T45" s="90">
        <f t="shared" si="1"/>
        <v>40</v>
      </c>
      <c r="U45" s="60"/>
      <c r="V45" s="61"/>
      <c r="W45" s="62"/>
      <c r="X45" s="62"/>
      <c r="Y45" s="62"/>
      <c r="Z45" s="62"/>
      <c r="AA45" s="62"/>
      <c r="AB45" s="63"/>
      <c r="AC45" s="64"/>
    </row>
    <row r="46" spans="1:29" ht="14.25" thickBot="1">
      <c r="A46" s="204"/>
      <c r="B46" s="175" t="s">
        <v>105</v>
      </c>
      <c r="C46" s="176"/>
      <c r="D46" s="177"/>
      <c r="E46" s="65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90">
        <f t="shared" si="1"/>
        <v>0</v>
      </c>
      <c r="U46" s="67"/>
      <c r="V46" s="68">
        <v>0.4840277777777778</v>
      </c>
      <c r="W46" s="69" t="s">
        <v>9</v>
      </c>
      <c r="X46" s="70"/>
      <c r="Y46" s="70"/>
      <c r="Z46" s="71"/>
      <c r="AA46" s="71"/>
      <c r="AB46" s="72"/>
      <c r="AC46" s="73" t="str">
        <f>TEXT((V47-V46+0.00000000000001),"[hh].mm.ss")</f>
        <v>05.53.00</v>
      </c>
    </row>
    <row r="47" spans="1:29" ht="14.25" thickBot="1">
      <c r="A47" s="227"/>
      <c r="B47" s="74"/>
      <c r="C47" s="75"/>
      <c r="D47" s="76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118">
        <f t="shared" si="1"/>
        <v>0</v>
      </c>
      <c r="U47" s="96"/>
      <c r="V47" s="79">
        <v>0.7291666666666666</v>
      </c>
      <c r="W47" s="80" t="s">
        <v>10</v>
      </c>
      <c r="X47" s="81"/>
      <c r="Y47" s="81"/>
      <c r="Z47" s="82"/>
      <c r="AA47" s="81"/>
      <c r="AB47" s="83"/>
      <c r="AC47" s="84" t="str">
        <f>TEXT(IF($E45="","",(IF($E46="",T45/(15-(COUNTIF($E45:$S45,""))),(IF($E47="",(T45+T46)/(30-(COUNTIF($E45:$S45,"")+COUNTIF($E46:$S46,""))),(T45+T46+T47)/(45-(COUNTIF($E45:$S45,"")+COUNTIF($E46:$S46,"")+COUNTIF($E47:$S47,"")))))))),"0,00")</f>
        <v>2,67</v>
      </c>
    </row>
  </sheetData>
  <sheetProtection/>
  <mergeCells count="33">
    <mergeCell ref="A9:A11"/>
    <mergeCell ref="B10:D10"/>
    <mergeCell ref="B8:C8"/>
    <mergeCell ref="D1:V1"/>
    <mergeCell ref="E4:S5"/>
    <mergeCell ref="B12:C12"/>
    <mergeCell ref="A13:A15"/>
    <mergeCell ref="B14:D14"/>
    <mergeCell ref="W1:AC1"/>
    <mergeCell ref="D2:V2"/>
    <mergeCell ref="AC2:AC5"/>
    <mergeCell ref="A3:V3"/>
    <mergeCell ref="A1:C2"/>
    <mergeCell ref="B16:C16"/>
    <mergeCell ref="A17:A19"/>
    <mergeCell ref="B18:D18"/>
    <mergeCell ref="B20:C20"/>
    <mergeCell ref="A21:A23"/>
    <mergeCell ref="B22:D22"/>
    <mergeCell ref="B44:C44"/>
    <mergeCell ref="A45:A47"/>
    <mergeCell ref="B46:D46"/>
    <mergeCell ref="B24:C24"/>
    <mergeCell ref="A25:A27"/>
    <mergeCell ref="B26:D26"/>
    <mergeCell ref="B42:D42"/>
    <mergeCell ref="A41:A43"/>
    <mergeCell ref="B34:D34"/>
    <mergeCell ref="B28:C28"/>
    <mergeCell ref="A29:A31"/>
    <mergeCell ref="B30:D30"/>
    <mergeCell ref="A37:A39"/>
    <mergeCell ref="A33:A35"/>
  </mergeCells>
  <printOptions/>
  <pageMargins left="0.7" right="0.7" top="0.75" bottom="0.75" header="0.3" footer="0.3"/>
  <pageSetup fitToHeight="0" fitToWidth="1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43"/>
  <sheetViews>
    <sheetView zoomScale="80" zoomScaleNormal="80" zoomScalePageLayoutView="0" workbookViewId="0" topLeftCell="A1">
      <selection activeCell="S17" sqref="E16:S17"/>
    </sheetView>
  </sheetViews>
  <sheetFormatPr defaultColWidth="9.00390625" defaultRowHeight="12.75"/>
  <cols>
    <col min="1" max="1" width="8.50390625" style="0" customWidth="1"/>
    <col min="2" max="2" width="8.125" style="0" customWidth="1"/>
    <col min="3" max="3" width="12.00390625" style="0" customWidth="1"/>
    <col min="4" max="4" width="8.00390625" style="0" customWidth="1"/>
    <col min="5" max="19" width="3.375" style="0" customWidth="1"/>
    <col min="20" max="20" width="6.375" style="0" customWidth="1"/>
    <col min="21" max="21" width="5.375" style="0" customWidth="1"/>
    <col min="22" max="22" width="9.375" style="0" customWidth="1"/>
    <col min="23" max="28" width="3.375" style="0" customWidth="1"/>
    <col min="29" max="29" width="9.375" style="0" customWidth="1"/>
  </cols>
  <sheetData>
    <row r="1" spans="1:29" ht="29.2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9" t="s">
        <v>17</v>
      </c>
      <c r="X1" s="190"/>
      <c r="Y1" s="190"/>
      <c r="Z1" s="190"/>
      <c r="AA1" s="190"/>
      <c r="AB1" s="190"/>
      <c r="AC1" s="191"/>
    </row>
    <row r="2" spans="1:29" ht="39.7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  <c r="W2" s="4"/>
      <c r="X2" s="4"/>
      <c r="Y2" s="4"/>
      <c r="Z2" s="4"/>
      <c r="AA2" s="4"/>
      <c r="AB2" s="5"/>
      <c r="AC2" s="195" t="s">
        <v>27</v>
      </c>
    </row>
    <row r="3" spans="1:29" ht="30" customHeigh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6"/>
      <c r="X3" s="6"/>
      <c r="Y3" s="6"/>
      <c r="Z3" s="6"/>
      <c r="AA3" s="6"/>
      <c r="AB3" s="6"/>
      <c r="AC3" s="196"/>
    </row>
    <row r="4" spans="1:29" ht="15" customHeight="1">
      <c r="A4" s="8">
        <v>0</v>
      </c>
      <c r="B4" s="9"/>
      <c r="C4" s="10"/>
      <c r="D4" s="10"/>
      <c r="E4" s="200" t="s">
        <v>94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10"/>
      <c r="U4" s="10"/>
      <c r="V4" s="11"/>
      <c r="W4" s="10"/>
      <c r="X4" s="10"/>
      <c r="Y4" s="10"/>
      <c r="Z4" s="10"/>
      <c r="AA4" s="12"/>
      <c r="AB4" s="13"/>
      <c r="AC4" s="196"/>
    </row>
    <row r="5" spans="1:29" ht="15" customHeight="1" thickBot="1">
      <c r="A5" s="15"/>
      <c r="B5" s="16"/>
      <c r="C5" s="17"/>
      <c r="D5" s="1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"/>
      <c r="U5" s="20"/>
      <c r="V5" s="21"/>
      <c r="W5" s="22"/>
      <c r="X5" s="22"/>
      <c r="Y5" s="22"/>
      <c r="Z5" s="20"/>
      <c r="AA5" s="23"/>
      <c r="AB5" s="24"/>
      <c r="AC5" s="197"/>
    </row>
    <row r="6" spans="1:29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0" t="s">
        <v>2</v>
      </c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38">
        <v>14</v>
      </c>
      <c r="S7" s="38">
        <v>15</v>
      </c>
      <c r="T7" s="39" t="s">
        <v>5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3.5">
      <c r="A8" s="45"/>
      <c r="B8" s="171" t="s">
        <v>32</v>
      </c>
      <c r="C8" s="172"/>
      <c r="D8" s="2" t="s">
        <v>68</v>
      </c>
      <c r="E8" s="47">
        <v>0</v>
      </c>
      <c r="F8" s="48">
        <v>0</v>
      </c>
      <c r="G8" s="48">
        <v>0</v>
      </c>
      <c r="H8" s="48">
        <v>3</v>
      </c>
      <c r="I8" s="48">
        <v>1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1</v>
      </c>
      <c r="R8" s="48">
        <v>0</v>
      </c>
      <c r="S8" s="48">
        <v>1</v>
      </c>
      <c r="T8" s="90">
        <f>SUM(E8:S8)</f>
        <v>6</v>
      </c>
      <c r="U8" s="91">
        <v>23</v>
      </c>
      <c r="V8" s="95">
        <f>U8+T8+T9+T10</f>
        <v>39</v>
      </c>
      <c r="W8" s="52">
        <f>COUNTIF($E8:$S8,0)+COUNTIF($E9:$S9,0)+COUNTIF($E10:$S10,0)+COUNTIF($E11:$S11,0)</f>
        <v>22</v>
      </c>
      <c r="X8" s="52">
        <f>COUNTIF($E8:$S8,1)+COUNTIF($E9:$S9,1)+COUNTIF($E10:$S10,1)+COUNTIF($E11:$S11,1)</f>
        <v>5</v>
      </c>
      <c r="Y8" s="52">
        <f>COUNTIF($E8:$S8,2)+COUNTIF($E9:$S9,2)+COUNTIF($E10:$S10,2)+COUNTIF($E11:$S11,2)</f>
        <v>0</v>
      </c>
      <c r="Z8" s="52">
        <f>COUNTIF($E8:$S8,3)+COUNTIF($E9:$S9,3)+COUNTIF($E10:$S10,3)+COUNTIF($E11:$S11,3)</f>
        <v>2</v>
      </c>
      <c r="AA8" s="52">
        <f>COUNTIF($E8:$S8,5)+COUNTIF($E9:$S9,5)+COUNTIF($E10:$S10,5)+COUNTIF($E11:$S11,5)</f>
        <v>1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4.25" thickBot="1">
      <c r="A9" s="173" t="s">
        <v>132</v>
      </c>
      <c r="B9" s="117">
        <v>202</v>
      </c>
      <c r="C9" s="56"/>
      <c r="D9" s="57"/>
      <c r="E9" s="58">
        <v>0</v>
      </c>
      <c r="F9" s="59">
        <v>0</v>
      </c>
      <c r="G9" s="59">
        <v>0</v>
      </c>
      <c r="H9" s="59">
        <v>3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1</v>
      </c>
      <c r="Q9" s="59">
        <v>1</v>
      </c>
      <c r="R9" s="59">
        <v>0</v>
      </c>
      <c r="S9" s="59">
        <v>5</v>
      </c>
      <c r="T9" s="90">
        <f aca="true" t="shared" si="0" ref="T9:T35">SUM(E9:S9)</f>
        <v>10</v>
      </c>
      <c r="U9" s="60"/>
      <c r="V9" s="61"/>
      <c r="W9" s="62"/>
      <c r="X9" s="62"/>
      <c r="Y9" s="62"/>
      <c r="Z9" s="62"/>
      <c r="AA9" s="62"/>
      <c r="AB9" s="63"/>
      <c r="AC9" s="64"/>
    </row>
    <row r="10" spans="1:29" ht="14.25" thickBot="1">
      <c r="A10" s="202"/>
      <c r="B10" s="175" t="s">
        <v>77</v>
      </c>
      <c r="C10" s="176"/>
      <c r="D10" s="177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90">
        <f t="shared" si="0"/>
        <v>0</v>
      </c>
      <c r="U10" s="67"/>
      <c r="V10" s="68">
        <v>0.5111111111111112</v>
      </c>
      <c r="W10" s="69" t="s">
        <v>9</v>
      </c>
      <c r="X10" s="70"/>
      <c r="Y10" s="70"/>
      <c r="Z10" s="71"/>
      <c r="AA10" s="71"/>
      <c r="AB10" s="72"/>
      <c r="AC10" s="73" t="str">
        <f>TEXT((V11-V10+0.00000000000001),"[hh].mm.ss")</f>
        <v>04.14.00</v>
      </c>
    </row>
    <row r="11" spans="1:29" ht="14.25" thickBot="1">
      <c r="A11" s="203"/>
      <c r="B11" s="74"/>
      <c r="C11" s="75"/>
      <c r="D11" s="76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18">
        <f t="shared" si="0"/>
        <v>0</v>
      </c>
      <c r="U11" s="96"/>
      <c r="V11" s="97">
        <v>0.6875</v>
      </c>
      <c r="W11" s="94" t="s">
        <v>10</v>
      </c>
      <c r="X11" s="81"/>
      <c r="Y11" s="81"/>
      <c r="Z11" s="82"/>
      <c r="AA11" s="81"/>
      <c r="AB11" s="83"/>
      <c r="AC11" s="84" t="str">
        <f>TEXT(IF($E9="","",(IF($E10="",T9/(15-(COUNTIF($E9:$S9,""))),(IF($E11="",(T9+T10)/(30-(COUNTIF($E9:$S9,"")+COUNTIF($E10:$S10,""))),(T9+T10+T11)/(45-(COUNTIF($E9:$S9,"")+COUNTIF($E10:$S10,"")+COUNTIF($E11:$S11,"")))))))),"0,00")</f>
        <v>0,67</v>
      </c>
    </row>
    <row r="12" spans="1:29" ht="13.5">
      <c r="A12" s="45"/>
      <c r="B12" s="171" t="s">
        <v>60</v>
      </c>
      <c r="C12" s="172"/>
      <c r="D12" s="2" t="s">
        <v>68</v>
      </c>
      <c r="E12" s="47">
        <v>0</v>
      </c>
      <c r="F12" s="48">
        <v>5</v>
      </c>
      <c r="G12" s="48">
        <v>1</v>
      </c>
      <c r="H12" s="48">
        <v>0</v>
      </c>
      <c r="I12" s="48">
        <v>0</v>
      </c>
      <c r="J12" s="48">
        <v>5</v>
      </c>
      <c r="K12" s="48">
        <v>0</v>
      </c>
      <c r="L12" s="48">
        <v>0</v>
      </c>
      <c r="M12" s="48">
        <v>0</v>
      </c>
      <c r="N12" s="48">
        <v>0</v>
      </c>
      <c r="O12" s="48">
        <v>1</v>
      </c>
      <c r="P12" s="48">
        <v>5</v>
      </c>
      <c r="Q12" s="48">
        <v>0</v>
      </c>
      <c r="R12" s="48">
        <v>2</v>
      </c>
      <c r="S12" s="48">
        <v>5</v>
      </c>
      <c r="T12" s="90">
        <f t="shared" si="0"/>
        <v>24</v>
      </c>
      <c r="U12" s="91">
        <v>6</v>
      </c>
      <c r="V12" s="95">
        <f>SUM(T12:T15)+IF(ISNUMBER(U12),U12,0)+IF(ISNUMBER(U14),U14,0)+IF(ISNUMBER(U15),U15,0)</f>
        <v>39</v>
      </c>
      <c r="W12" s="52">
        <f>COUNTIF($E12:$S12,0)+COUNTIF($E13:$S13,0)+COUNTIF($E14:$S14,0)+COUNTIF($E15:$S15,0)</f>
        <v>20</v>
      </c>
      <c r="X12" s="52">
        <f>COUNTIF($E12:$S12,1)+COUNTIF($E13:$S13,1)+COUNTIF($E14:$S14,1)+COUNTIF($E15:$S15,1)</f>
        <v>2</v>
      </c>
      <c r="Y12" s="52">
        <f>COUNTIF($E12:$S12,2)+COUNTIF($E13:$S13,2)+COUNTIF($E14:$S14,2)+COUNTIF($E15:$S15,2)</f>
        <v>3</v>
      </c>
      <c r="Z12" s="52">
        <f>COUNTIF($E12:$S12,3)+COUNTIF($E13:$S13,3)+COUNTIF($E14:$S14,3)+COUNTIF($E15:$S15,3)</f>
        <v>0</v>
      </c>
      <c r="AA12" s="52">
        <f>COUNTIF($E12:$S12,5)+COUNTIF($E13:$S13,5)+COUNTIF($E14:$S14,5)+COUNTIF($E15:$S15,5)</f>
        <v>5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4.25" thickBot="1">
      <c r="A13" s="173" t="s">
        <v>133</v>
      </c>
      <c r="B13" s="117">
        <v>206</v>
      </c>
      <c r="C13" s="56"/>
      <c r="D13" s="57"/>
      <c r="E13" s="58">
        <v>0</v>
      </c>
      <c r="F13" s="59">
        <v>0</v>
      </c>
      <c r="G13" s="59">
        <v>0</v>
      </c>
      <c r="H13" s="59">
        <v>2</v>
      </c>
      <c r="I13" s="59">
        <v>2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5</v>
      </c>
      <c r="T13" s="90">
        <f t="shared" si="0"/>
        <v>9</v>
      </c>
      <c r="U13" s="60"/>
      <c r="V13" s="61"/>
      <c r="W13" s="62"/>
      <c r="X13" s="62"/>
      <c r="Y13" s="62"/>
      <c r="Z13" s="62"/>
      <c r="AA13" s="62"/>
      <c r="AB13" s="63"/>
      <c r="AC13" s="64"/>
    </row>
    <row r="14" spans="1:29" ht="14.25" thickBot="1">
      <c r="A14" s="202"/>
      <c r="B14" s="175" t="s">
        <v>78</v>
      </c>
      <c r="C14" s="176"/>
      <c r="D14" s="177"/>
      <c r="E14" s="65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90">
        <f t="shared" si="0"/>
        <v>0</v>
      </c>
      <c r="U14" s="67"/>
      <c r="V14" s="68">
        <v>0.48125</v>
      </c>
      <c r="W14" s="69" t="s">
        <v>9</v>
      </c>
      <c r="X14" s="70"/>
      <c r="Y14" s="70"/>
      <c r="Z14" s="71"/>
      <c r="AA14" s="71"/>
      <c r="AB14" s="72"/>
      <c r="AC14" s="73" t="str">
        <f>TEXT((V15-V14+0.00000000000001),"[hh].mm.ss")</f>
        <v>04.23.00</v>
      </c>
    </row>
    <row r="15" spans="1:29" ht="14.25" thickBot="1">
      <c r="A15" s="203"/>
      <c r="B15" s="74"/>
      <c r="C15" s="75"/>
      <c r="D15" s="76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118">
        <f t="shared" si="0"/>
        <v>0</v>
      </c>
      <c r="U15" s="96"/>
      <c r="V15" s="97">
        <v>0.6638888888888889</v>
      </c>
      <c r="W15" s="94" t="s">
        <v>10</v>
      </c>
      <c r="X15" s="81"/>
      <c r="Y15" s="81"/>
      <c r="Z15" s="82"/>
      <c r="AA15" s="81"/>
      <c r="AB15" s="83"/>
      <c r="AC15" s="84" t="str">
        <f>TEXT(IF($E13="","",(IF($E14="",T13/(15-(COUNTIF($E13:$S13,""))),(IF($E15="",(T13+T14)/(30-(COUNTIF($E13:$S13,"")+COUNTIF($E14:$S14,""))),(T13+T14+T15)/(45-(COUNTIF($E13:$S13,"")+COUNTIF($E14:$S14,"")+COUNTIF($E15:$S15,"")))))))),"0,00")</f>
        <v>0,60</v>
      </c>
    </row>
    <row r="16" spans="1:29" ht="18.75" customHeight="1">
      <c r="A16" s="45"/>
      <c r="B16" s="171" t="s">
        <v>48</v>
      </c>
      <c r="C16" s="172"/>
      <c r="D16" s="2" t="s">
        <v>29</v>
      </c>
      <c r="E16" s="47">
        <v>3</v>
      </c>
      <c r="F16" s="48">
        <v>1</v>
      </c>
      <c r="G16" s="48">
        <v>5</v>
      </c>
      <c r="H16" s="48">
        <v>2</v>
      </c>
      <c r="I16" s="48">
        <v>2</v>
      </c>
      <c r="J16" s="48">
        <v>3</v>
      </c>
      <c r="K16" s="48">
        <v>5</v>
      </c>
      <c r="L16" s="48">
        <v>5</v>
      </c>
      <c r="M16" s="48">
        <v>5</v>
      </c>
      <c r="N16" s="48">
        <v>0</v>
      </c>
      <c r="O16" s="48">
        <v>1</v>
      </c>
      <c r="P16" s="48">
        <v>5</v>
      </c>
      <c r="Q16" s="48">
        <v>3</v>
      </c>
      <c r="R16" s="48">
        <v>0</v>
      </c>
      <c r="S16" s="136">
        <v>5</v>
      </c>
      <c r="T16" s="90">
        <f t="shared" si="0"/>
        <v>45</v>
      </c>
      <c r="U16" s="91"/>
      <c r="V16" s="95">
        <f>SUM(T16:T19)+IF(ISNUMBER(U16),U16,0)+IF(ISNUMBER(U18),U18,0)+IF(ISNUMBER(U19),U19,0)</f>
        <v>106</v>
      </c>
      <c r="W16" s="52">
        <f>COUNTIF($E16:$S16,0)+COUNTIF($E17:$S17,0)+COUNTIF($E18:$S18,0)+COUNTIF($E19:$S19,0)</f>
        <v>4</v>
      </c>
      <c r="X16" s="52">
        <f>COUNTIF($E16:$S16,1)+COUNTIF($E17:$S17,1)+COUNTIF($E18:$S18,1)+COUNTIF($E19:$S19,1)</f>
        <v>3</v>
      </c>
      <c r="Y16" s="52">
        <f>COUNTIF($E16:$S16,2)+COUNTIF($E17:$S17,2)+COUNTIF($E18:$S18,2)+COUNTIF($E19:$S19,2)</f>
        <v>2</v>
      </c>
      <c r="Z16" s="52">
        <f>COUNTIF($E16:$S16,3)+COUNTIF($E17:$S17,3)+COUNTIF($E18:$S18,3)+COUNTIF($E19:$S19,3)</f>
        <v>3</v>
      </c>
      <c r="AA16" s="52">
        <f>COUNTIF($E16:$S16,5)+COUNTIF($E17:$S17,5)+COUNTIF($E18:$S18,5)+COUNTIF($E19:$S19,5)</f>
        <v>18</v>
      </c>
      <c r="AB16" s="53">
        <f>COUNTIF($E16:$S16,"5*")+COUNTIF($E17:$S17,"5*")+COUNTIF($E18:$S18,"5*")</f>
        <v>0</v>
      </c>
      <c r="AC16" s="54">
        <f>COUNTIF($E16:$S16,20)+COUNTIF($E17:$S17,20)+COUNTIF($E18:$S18,20)</f>
        <v>0</v>
      </c>
    </row>
    <row r="17" spans="1:29" ht="16.5" customHeight="1" thickBot="1">
      <c r="A17" s="173" t="s">
        <v>137</v>
      </c>
      <c r="B17" s="117">
        <v>213</v>
      </c>
      <c r="C17" s="56"/>
      <c r="D17" s="57"/>
      <c r="E17" s="58">
        <v>0</v>
      </c>
      <c r="F17" s="59">
        <v>1</v>
      </c>
      <c r="G17" s="59">
        <v>5</v>
      </c>
      <c r="H17" s="59">
        <v>5</v>
      </c>
      <c r="I17" s="59">
        <v>5</v>
      </c>
      <c r="J17" s="59">
        <v>5</v>
      </c>
      <c r="K17" s="59">
        <v>5</v>
      </c>
      <c r="L17" s="59">
        <v>5</v>
      </c>
      <c r="M17" s="59">
        <v>5</v>
      </c>
      <c r="N17" s="59">
        <v>0</v>
      </c>
      <c r="O17" s="59">
        <v>5</v>
      </c>
      <c r="P17" s="59">
        <v>5</v>
      </c>
      <c r="Q17" s="59">
        <v>5</v>
      </c>
      <c r="R17" s="59">
        <v>5</v>
      </c>
      <c r="S17" s="59">
        <v>5</v>
      </c>
      <c r="T17" s="90">
        <f t="shared" si="0"/>
        <v>61</v>
      </c>
      <c r="U17" s="60"/>
      <c r="V17" s="61"/>
      <c r="W17" s="62"/>
      <c r="X17" s="62"/>
      <c r="Y17" s="62"/>
      <c r="Z17" s="62"/>
      <c r="AA17" s="62"/>
      <c r="AB17" s="63"/>
      <c r="AC17" s="64"/>
    </row>
    <row r="18" spans="1:29" ht="14.25" customHeight="1" thickBot="1">
      <c r="A18" s="202"/>
      <c r="B18" s="175" t="s">
        <v>79</v>
      </c>
      <c r="C18" s="176"/>
      <c r="D18" s="177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90">
        <f t="shared" si="0"/>
        <v>0</v>
      </c>
      <c r="U18" s="67"/>
      <c r="V18" s="68">
        <v>0.48194444444444445</v>
      </c>
      <c r="W18" s="69" t="s">
        <v>9</v>
      </c>
      <c r="X18" s="70"/>
      <c r="Y18" s="70"/>
      <c r="Z18" s="71"/>
      <c r="AA18" s="71"/>
      <c r="AB18" s="72"/>
      <c r="AC18" s="73" t="str">
        <f>TEXT((V19-V18+0.00000000000001),"[hh].mm.ss")</f>
        <v>03.52.00</v>
      </c>
    </row>
    <row r="19" spans="1:29" ht="14.25" customHeight="1" thickBot="1">
      <c r="A19" s="203"/>
      <c r="B19" s="74" t="s">
        <v>17</v>
      </c>
      <c r="C19" s="75"/>
      <c r="D19" s="76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118">
        <f t="shared" si="0"/>
        <v>0</v>
      </c>
      <c r="U19" s="96"/>
      <c r="V19" s="97">
        <v>0.6430555555555556</v>
      </c>
      <c r="W19" s="94" t="s">
        <v>10</v>
      </c>
      <c r="X19" s="81"/>
      <c r="Y19" s="81"/>
      <c r="Z19" s="82"/>
      <c r="AA19" s="81"/>
      <c r="AB19" s="83"/>
      <c r="AC19" s="84" t="str">
        <f>TEXT(IF($E17="","",(IF($E18="",T17/(15-(COUNTIF($E17:$S17,""))),(IF($E19="",(T17+T18)/(30-(COUNTIF($E17:$S17,"")+COUNTIF($E18:$S18,""))),(T17+T18+T19)/(45-(COUNTIF($E17:$S17,"")+COUNTIF($E18:$S18,"")+COUNTIF($E19:$S19,"")))))))),"0,00")</f>
        <v>4,07</v>
      </c>
    </row>
    <row r="20" spans="1:29" ht="13.5">
      <c r="A20" s="45"/>
      <c r="B20" s="171" t="s">
        <v>115</v>
      </c>
      <c r="C20" s="172"/>
      <c r="D20" s="2" t="s">
        <v>68</v>
      </c>
      <c r="E20" s="47">
        <v>0</v>
      </c>
      <c r="F20" s="48">
        <v>0</v>
      </c>
      <c r="G20" s="48">
        <v>0</v>
      </c>
      <c r="H20" s="48">
        <v>3</v>
      </c>
      <c r="I20" s="48">
        <v>0</v>
      </c>
      <c r="J20" s="48">
        <v>2</v>
      </c>
      <c r="K20" s="48">
        <v>0</v>
      </c>
      <c r="L20" s="48">
        <v>0</v>
      </c>
      <c r="M20" s="48">
        <v>0</v>
      </c>
      <c r="N20" s="48">
        <v>0</v>
      </c>
      <c r="O20" s="48">
        <v>1</v>
      </c>
      <c r="P20" s="48">
        <v>5</v>
      </c>
      <c r="Q20" s="48">
        <v>3</v>
      </c>
      <c r="R20" s="48">
        <v>1</v>
      </c>
      <c r="S20" s="48">
        <v>5</v>
      </c>
      <c r="T20" s="90">
        <f t="shared" si="0"/>
        <v>20</v>
      </c>
      <c r="U20" s="50">
        <v>23</v>
      </c>
      <c r="V20" s="51">
        <f>SUM(T20:T23)+IF(ISNUMBER(U20),U20,0)+IF(ISNUMBER(U22),U22,0)+IF(ISNUMBER(U23),U23,0)</f>
        <v>62</v>
      </c>
      <c r="W20" s="52">
        <f>COUNTIF($E20:$S20,0)+COUNTIF($E21:$S21,0)+COUNTIF($E22:$S22,0)+COUNTIF($E23:$S23,0)</f>
        <v>17</v>
      </c>
      <c r="X20" s="52">
        <f>COUNTIF($E20:$S20,1)+COUNTIF($E21:$S21,1)+COUNTIF($E22:$S22,1)+COUNTIF($E23:$S23,1)</f>
        <v>2</v>
      </c>
      <c r="Y20" s="52">
        <f>COUNTIF($E20:$S20,2)+COUNTIF($E21:$S21,2)+COUNTIF($E22:$S22,2)+COUNTIF($E23:$S23,2)</f>
        <v>2</v>
      </c>
      <c r="Z20" s="52">
        <f>COUNTIF($E20:$S20,3)+COUNTIF($E21:$S21,3)+COUNTIF($E22:$S22,3)+COUNTIF($E23:$S23,3)</f>
        <v>6</v>
      </c>
      <c r="AA20" s="52">
        <f>COUNTIF($E20:$S20,5)+COUNTIF($E21:$S21,5)+COUNTIF($E22:$S22,5)+COUNTIF($E23:$S23,5)</f>
        <v>3</v>
      </c>
      <c r="AB20" s="53">
        <f>COUNTIF($E20:$S20,"5*")+COUNTIF($E21:$S21,"5*")+COUNTIF($E22:$S22,"5*")</f>
        <v>0</v>
      </c>
      <c r="AC20" s="54">
        <f>COUNTIF($E20:$S20,20)+COUNTIF($E21:$S21,20)+COUNTIF($E22:$S22,20)</f>
        <v>0</v>
      </c>
    </row>
    <row r="21" spans="1:29" ht="14.25" thickBot="1">
      <c r="A21" s="173" t="s">
        <v>135</v>
      </c>
      <c r="B21" s="117">
        <v>215</v>
      </c>
      <c r="C21" s="56"/>
      <c r="D21" s="57"/>
      <c r="E21" s="58">
        <v>2</v>
      </c>
      <c r="F21" s="59">
        <v>0</v>
      </c>
      <c r="G21" s="59">
        <v>5</v>
      </c>
      <c r="H21" s="59">
        <v>3</v>
      </c>
      <c r="I21" s="59">
        <v>3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3</v>
      </c>
      <c r="R21" s="59">
        <v>0</v>
      </c>
      <c r="S21" s="59">
        <v>3</v>
      </c>
      <c r="T21" s="90">
        <f t="shared" si="0"/>
        <v>19</v>
      </c>
      <c r="U21" s="60"/>
      <c r="V21" s="61"/>
      <c r="W21" s="62"/>
      <c r="X21" s="62"/>
      <c r="Y21" s="62"/>
      <c r="Z21" s="62"/>
      <c r="AA21" s="62"/>
      <c r="AB21" s="63"/>
      <c r="AC21" s="64"/>
    </row>
    <row r="22" spans="1:29" ht="14.25" thickBot="1">
      <c r="A22" s="202"/>
      <c r="B22" s="175"/>
      <c r="C22" s="176"/>
      <c r="D22" s="177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90">
        <f t="shared" si="0"/>
        <v>0</v>
      </c>
      <c r="U22" s="67"/>
      <c r="V22" s="68">
        <v>0.4791666666666667</v>
      </c>
      <c r="W22" s="69" t="s">
        <v>9</v>
      </c>
      <c r="X22" s="70"/>
      <c r="Y22" s="70"/>
      <c r="Z22" s="71"/>
      <c r="AA22" s="71"/>
      <c r="AB22" s="72"/>
      <c r="AC22" s="73" t="str">
        <f>TEXT((V23-V22+0.00000000000001),"[hh].mm.ss")</f>
        <v>03.51.00</v>
      </c>
    </row>
    <row r="23" spans="1:29" ht="14.25" thickBot="1">
      <c r="A23" s="203"/>
      <c r="B23" s="74"/>
      <c r="C23" s="75"/>
      <c r="D23" s="76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118">
        <f t="shared" si="0"/>
        <v>0</v>
      </c>
      <c r="U23" s="96"/>
      <c r="V23" s="97">
        <v>0.6395833333333333</v>
      </c>
      <c r="W23" s="94" t="s">
        <v>10</v>
      </c>
      <c r="X23" s="81"/>
      <c r="Y23" s="81"/>
      <c r="Z23" s="82"/>
      <c r="AA23" s="81"/>
      <c r="AB23" s="83"/>
      <c r="AC23" s="84" t="str">
        <f>TEXT(IF($E21="","",(IF($E22="",T21/(15-(COUNTIF($E21:$S21,""))),(IF($E23="",(T21+T22)/(30-(COUNTIF($E21:$S21,"")+COUNTIF($E22:$S22,""))),(T21+T22+T23)/(45-(COUNTIF($E21:$S21,"")+COUNTIF($E22:$S22,"")+COUNTIF($E23:$S23,"")))))))),"0,00")</f>
        <v>1,27</v>
      </c>
    </row>
    <row r="24" spans="1:29" ht="13.5">
      <c r="A24" s="45"/>
      <c r="B24" s="171" t="s">
        <v>116</v>
      </c>
      <c r="C24" s="172"/>
      <c r="D24" s="2" t="s">
        <v>68</v>
      </c>
      <c r="E24" s="47">
        <v>5</v>
      </c>
      <c r="F24" s="48">
        <v>0</v>
      </c>
      <c r="G24" s="48">
        <v>0</v>
      </c>
      <c r="H24" s="48">
        <v>1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3</v>
      </c>
      <c r="P24" s="48">
        <v>0</v>
      </c>
      <c r="Q24" s="48">
        <v>1</v>
      </c>
      <c r="R24" s="48">
        <v>0</v>
      </c>
      <c r="S24" s="48">
        <v>3</v>
      </c>
      <c r="T24" s="90">
        <f t="shared" si="0"/>
        <v>13</v>
      </c>
      <c r="U24" s="91">
        <v>0</v>
      </c>
      <c r="V24" s="95">
        <f>U24+T24+T25+T26</f>
        <v>28</v>
      </c>
      <c r="W24" s="52">
        <f>COUNTIF($E24:$S24,0)+COUNTIF($E25:$S25,0)+COUNTIF($E26:$S26,0)+COUNTIF($E27:$S27,0)</f>
        <v>18</v>
      </c>
      <c r="X24" s="52">
        <f>COUNTIF($E24:$S24,1)+COUNTIF($E25:$S25,1)+COUNTIF($E26:$S26,1)+COUNTIF($E27:$S27,1)</f>
        <v>5</v>
      </c>
      <c r="Y24" s="52">
        <f>COUNTIF($E24:$S24,2)+COUNTIF($E25:$S25,2)+COUNTIF($E26:$S26,2)+COUNTIF($E27:$S27,2)</f>
        <v>2</v>
      </c>
      <c r="Z24" s="52">
        <f>COUNTIF($E24:$S24,3)+COUNTIF($E25:$S25,3)+COUNTIF($E26:$S26,3)+COUNTIF($E27:$S27,3)</f>
        <v>3</v>
      </c>
      <c r="AA24" s="52">
        <f>COUNTIF($E24:$S24,5)+COUNTIF($E25:$S25,5)+COUNTIF($E26:$S26,5)+COUNTIF($E27:$S27,5)</f>
        <v>2</v>
      </c>
      <c r="AB24" s="53">
        <f>COUNTIF($E24:$S24,"5*")+COUNTIF($E25:$S25,"5*")+COUNTIF($E26:$S26,"5*")</f>
        <v>0</v>
      </c>
      <c r="AC24" s="54">
        <f>COUNTIF($E24:$S24,20)+COUNTIF($E25:$S25,20)+COUNTIF($E26:$S26,20)</f>
        <v>0</v>
      </c>
    </row>
    <row r="25" spans="1:29" ht="14.25" thickBot="1">
      <c r="A25" s="173" t="s">
        <v>130</v>
      </c>
      <c r="B25" s="117">
        <v>216</v>
      </c>
      <c r="C25" s="56"/>
      <c r="D25" s="57"/>
      <c r="E25" s="58">
        <v>0</v>
      </c>
      <c r="F25" s="59">
        <v>0</v>
      </c>
      <c r="G25" s="59">
        <v>1</v>
      </c>
      <c r="H25" s="59">
        <v>3</v>
      </c>
      <c r="I25" s="59">
        <v>2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1</v>
      </c>
      <c r="P25" s="59">
        <v>5</v>
      </c>
      <c r="Q25" s="59">
        <v>1</v>
      </c>
      <c r="R25" s="59">
        <v>0</v>
      </c>
      <c r="S25" s="59">
        <v>2</v>
      </c>
      <c r="T25" s="90">
        <f t="shared" si="0"/>
        <v>15</v>
      </c>
      <c r="U25" s="60"/>
      <c r="V25" s="61"/>
      <c r="W25" s="62"/>
      <c r="X25" s="62"/>
      <c r="Y25" s="62"/>
      <c r="Z25" s="62"/>
      <c r="AA25" s="62"/>
      <c r="AB25" s="63"/>
      <c r="AC25" s="64"/>
    </row>
    <row r="26" spans="1:29" ht="14.25" thickBot="1">
      <c r="A26" s="202"/>
      <c r="B26" s="175"/>
      <c r="C26" s="176"/>
      <c r="D26" s="177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90">
        <f t="shared" si="0"/>
        <v>0</v>
      </c>
      <c r="U26" s="67"/>
      <c r="V26" s="68">
        <v>0.4798611111111111</v>
      </c>
      <c r="W26" s="69" t="s">
        <v>9</v>
      </c>
      <c r="X26" s="70"/>
      <c r="Y26" s="70"/>
      <c r="Z26" s="71"/>
      <c r="AA26" s="71"/>
      <c r="AB26" s="72"/>
      <c r="AC26" s="73" t="str">
        <f>TEXT((V27-V26+0.00000000000001),"[hh].mm.ss")</f>
        <v>04.43.00</v>
      </c>
    </row>
    <row r="27" spans="1:29" ht="15.75" customHeight="1" thickBot="1">
      <c r="A27" s="203"/>
      <c r="B27" s="74"/>
      <c r="C27" s="75"/>
      <c r="D27" s="76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118">
        <f t="shared" si="0"/>
        <v>0</v>
      </c>
      <c r="U27" s="96"/>
      <c r="V27" s="97">
        <v>0.6763888888888889</v>
      </c>
      <c r="W27" s="94" t="s">
        <v>10</v>
      </c>
      <c r="X27" s="81"/>
      <c r="Y27" s="81"/>
      <c r="Z27" s="82"/>
      <c r="AA27" s="81"/>
      <c r="AB27" s="83"/>
      <c r="AC27" s="84" t="str">
        <f>TEXT(IF($E25="","",(IF($E26="",T25/(15-(COUNTIF($E25:$S25,""))),(IF($E27="",(T25+T26)/(30-(COUNTIF($E25:$S25,"")+COUNTIF($E26:$S26,""))),(T25+T26+T27)/(45-(COUNTIF($E25:$S25,"")+COUNTIF($E26:$S26,"")+COUNTIF($E27:$S27,"")))))))),"0,00")</f>
        <v>1,00</v>
      </c>
    </row>
    <row r="28" spans="1:29" ht="13.5">
      <c r="A28" s="45"/>
      <c r="B28" s="171" t="s">
        <v>80</v>
      </c>
      <c r="C28" s="172"/>
      <c r="D28" s="2" t="s">
        <v>68</v>
      </c>
      <c r="E28" s="47">
        <v>0</v>
      </c>
      <c r="F28" s="48">
        <v>0</v>
      </c>
      <c r="G28" s="48">
        <v>1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1</v>
      </c>
      <c r="R28" s="48">
        <v>0</v>
      </c>
      <c r="S28" s="48">
        <v>1</v>
      </c>
      <c r="T28" s="90">
        <f t="shared" si="0"/>
        <v>3</v>
      </c>
      <c r="U28" s="91">
        <v>19</v>
      </c>
      <c r="V28" s="95">
        <f>SUM(T28:T31)+IF(ISNUMBER(U28),U28,0)+IF(ISNUMBER(U30),U30,0)+IF(ISNUMBER(U31),U31,0)</f>
        <v>30</v>
      </c>
      <c r="W28" s="52">
        <f>COUNTIF($E28:$S28,0)+COUNTIF($E29:$S29,0)+COUNTIF($E30:$S30,0)+COUNTIF($E31:$S31,0)</f>
        <v>23</v>
      </c>
      <c r="X28" s="52">
        <f>COUNTIF($E28:$S28,1)+COUNTIF($E29:$S29,1)+COUNTIF($E30:$S30,1)+COUNTIF($E31:$S31,1)</f>
        <v>6</v>
      </c>
      <c r="Y28" s="52">
        <f>COUNTIF($E28:$S28,2)+COUNTIF($E29:$S29,2)+COUNTIF($E30:$S30,2)+COUNTIF($E31:$S31,2)</f>
        <v>0</v>
      </c>
      <c r="Z28" s="52">
        <f>COUNTIF($E28:$S28,3)+COUNTIF($E29:$S29,3)+COUNTIF($E30:$S30,3)+COUNTIF($E31:$S31,3)</f>
        <v>0</v>
      </c>
      <c r="AA28" s="52">
        <f>COUNTIF($E28:$S28,5)+COUNTIF($E29:$S29,5)+COUNTIF($E30:$S30,5)+COUNTIF($E31:$S31,5)</f>
        <v>1</v>
      </c>
      <c r="AB28" s="53">
        <f>COUNTIF($E28:$S28,"5*")+COUNTIF($E29:$S29,"5*")+COUNTIF($E30:$S30,"5*")</f>
        <v>0</v>
      </c>
      <c r="AC28" s="54">
        <f>COUNTIF($E28:$S28,20)+COUNTIF($E29:$S29,20)+COUNTIF($E30:$S30,20)</f>
        <v>0</v>
      </c>
    </row>
    <row r="29" spans="1:29" ht="14.25" thickBot="1">
      <c r="A29" s="173" t="s">
        <v>131</v>
      </c>
      <c r="B29" s="117">
        <v>204</v>
      </c>
      <c r="C29" s="56"/>
      <c r="D29" s="57"/>
      <c r="E29" s="58">
        <v>1</v>
      </c>
      <c r="F29" s="59">
        <v>0</v>
      </c>
      <c r="G29" s="59">
        <v>1</v>
      </c>
      <c r="H29" s="59">
        <v>5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1</v>
      </c>
      <c r="T29" s="90">
        <f t="shared" si="0"/>
        <v>8</v>
      </c>
      <c r="U29" s="60"/>
      <c r="V29" s="61"/>
      <c r="W29" s="62"/>
      <c r="X29" s="62"/>
      <c r="Y29" s="62"/>
      <c r="Z29" s="62"/>
      <c r="AA29" s="62"/>
      <c r="AB29" s="63"/>
      <c r="AC29" s="64"/>
    </row>
    <row r="30" spans="1:29" ht="14.25" thickBot="1">
      <c r="A30" s="202"/>
      <c r="B30" s="175" t="s">
        <v>81</v>
      </c>
      <c r="C30" s="176"/>
      <c r="D30" s="177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90">
        <f t="shared" si="0"/>
        <v>0</v>
      </c>
      <c r="U30" s="67"/>
      <c r="V30" s="68">
        <v>0.5125000000000001</v>
      </c>
      <c r="W30" s="69" t="s">
        <v>9</v>
      </c>
      <c r="X30" s="70"/>
      <c r="Y30" s="70"/>
      <c r="Z30" s="71"/>
      <c r="AA30" s="71"/>
      <c r="AB30" s="72"/>
      <c r="AC30" s="73" t="str">
        <f>TEXT((V31-V30+0.00000000000001),"[hh].mm.ss")</f>
        <v>04.08.00</v>
      </c>
    </row>
    <row r="31" spans="1:29" ht="14.25" thickBot="1">
      <c r="A31" s="203"/>
      <c r="B31" s="74" t="s">
        <v>124</v>
      </c>
      <c r="C31" s="75"/>
      <c r="D31" s="76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118">
        <f t="shared" si="0"/>
        <v>0</v>
      </c>
      <c r="U31" s="96"/>
      <c r="V31" s="97">
        <v>0.6847222222222222</v>
      </c>
      <c r="W31" s="94" t="s">
        <v>10</v>
      </c>
      <c r="X31" s="81"/>
      <c r="Y31" s="81"/>
      <c r="Z31" s="82"/>
      <c r="AA31" s="81"/>
      <c r="AB31" s="83"/>
      <c r="AC31" s="84" t="str">
        <f>TEXT(IF($E29="","",(IF($E30="",T29/(15-(COUNTIF($E29:$S29,""))),(IF($E31="",(T29+T30)/(30-(COUNTIF($E29:$S29,"")+COUNTIF($E30:$S30,""))),(T29+T30+T31)/(45-(COUNTIF($E29:$S29,"")+COUNTIF($E30:$S30,"")+COUNTIF($E31:$S31,"")))))))),"0,00")</f>
        <v>0,53</v>
      </c>
    </row>
    <row r="32" spans="1:29" ht="13.5">
      <c r="A32" s="45"/>
      <c r="B32" s="171" t="s">
        <v>117</v>
      </c>
      <c r="C32" s="172"/>
      <c r="D32" s="2" t="s">
        <v>29</v>
      </c>
      <c r="E32" s="47">
        <v>0</v>
      </c>
      <c r="F32" s="48">
        <v>0</v>
      </c>
      <c r="G32" s="48">
        <v>1</v>
      </c>
      <c r="H32" s="48">
        <v>1</v>
      </c>
      <c r="I32" s="48">
        <v>2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1</v>
      </c>
      <c r="Q32" s="48">
        <v>2</v>
      </c>
      <c r="R32" s="48">
        <v>1</v>
      </c>
      <c r="S32" s="136">
        <v>2</v>
      </c>
      <c r="T32" s="90">
        <f t="shared" si="0"/>
        <v>10</v>
      </c>
      <c r="U32" s="91">
        <v>29</v>
      </c>
      <c r="V32" s="95">
        <f>SUM(T32:T35)+IF(ISNUMBER(U32),U32,0)+IF(ISNUMBER(U34),U34,0)+IF(ISNUMBER(U35),U35,0)</f>
        <v>44</v>
      </c>
      <c r="W32" s="52">
        <f>COUNTIF($E32:$S32,0)+COUNTIF($E33:$S33,0)+COUNTIF($E34:$S34,0)+COUNTIF($E35:$S35,0)</f>
        <v>20</v>
      </c>
      <c r="X32" s="52">
        <f>COUNTIF($E32:$S32,1)+COUNTIF($E33:$S33,1)+COUNTIF($E34:$S34,1)+COUNTIF($E35:$S35,1)</f>
        <v>5</v>
      </c>
      <c r="Y32" s="52">
        <f>COUNTIF($E32:$S32,2)+COUNTIF($E33:$S33,2)+COUNTIF($E34:$S34,2)+COUNTIF($E35:$S35,2)</f>
        <v>5</v>
      </c>
      <c r="Z32" s="52">
        <f>COUNTIF($E32:$S32,3)+COUNTIF($E33:$S33,3)+COUNTIF($E34:$S34,3)+COUNTIF($E35:$S35,3)</f>
        <v>0</v>
      </c>
      <c r="AA32" s="52">
        <f>COUNTIF($E32:$S32,5)+COUNTIF($E33:$S33,5)+COUNTIF($E34:$S34,5)+COUNTIF($E35:$S35,5)</f>
        <v>0</v>
      </c>
      <c r="AB32" s="53">
        <f>COUNTIF($E32:$S32,"5*")+COUNTIF($E33:$S33,"5*")+COUNTIF($E34:$S34,"5*")</f>
        <v>0</v>
      </c>
      <c r="AC32" s="54">
        <f>COUNTIF($E32:$S32,20)+COUNTIF($E33:$S33,20)+COUNTIF($E34:$S34,20)</f>
        <v>0</v>
      </c>
    </row>
    <row r="33" spans="1:29" ht="14.25" thickBot="1">
      <c r="A33" s="173" t="s">
        <v>134</v>
      </c>
      <c r="B33" s="117">
        <v>203</v>
      </c>
      <c r="C33" s="56"/>
      <c r="D33" s="57"/>
      <c r="E33" s="58">
        <v>0</v>
      </c>
      <c r="F33" s="59">
        <v>0</v>
      </c>
      <c r="G33" s="59">
        <v>0</v>
      </c>
      <c r="H33" s="59">
        <v>2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2</v>
      </c>
      <c r="Q33" s="59">
        <v>1</v>
      </c>
      <c r="R33" s="59">
        <v>0</v>
      </c>
      <c r="S33" s="59">
        <v>0</v>
      </c>
      <c r="T33" s="90">
        <f t="shared" si="0"/>
        <v>5</v>
      </c>
      <c r="U33" s="60"/>
      <c r="V33" s="61"/>
      <c r="W33" s="62"/>
      <c r="X33" s="62"/>
      <c r="Y33" s="62"/>
      <c r="Z33" s="62"/>
      <c r="AA33" s="62"/>
      <c r="AB33" s="63"/>
      <c r="AC33" s="64"/>
    </row>
    <row r="34" spans="1:29" ht="14.25" thickBot="1">
      <c r="A34" s="202"/>
      <c r="B34" s="175" t="s">
        <v>118</v>
      </c>
      <c r="C34" s="176"/>
      <c r="D34" s="177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90">
        <f t="shared" si="0"/>
        <v>0</v>
      </c>
      <c r="U34" s="67"/>
      <c r="V34" s="68">
        <v>0.5131944444444444</v>
      </c>
      <c r="W34" s="69" t="s">
        <v>9</v>
      </c>
      <c r="X34" s="70"/>
      <c r="Y34" s="70"/>
      <c r="Z34" s="71"/>
      <c r="AA34" s="71"/>
      <c r="AB34" s="72"/>
      <c r="AC34" s="73" t="str">
        <f>TEXT((V35-V34+0.00000000000001),"[hh].mm.ss")</f>
        <v>04.47.00</v>
      </c>
    </row>
    <row r="35" spans="1:29" ht="14.25" thickBot="1">
      <c r="A35" s="203"/>
      <c r="B35" s="74" t="s">
        <v>17</v>
      </c>
      <c r="C35" s="75"/>
      <c r="D35" s="76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118">
        <f t="shared" si="0"/>
        <v>0</v>
      </c>
      <c r="U35" s="96"/>
      <c r="V35" s="97">
        <v>0.7125</v>
      </c>
      <c r="W35" s="94" t="s">
        <v>10</v>
      </c>
      <c r="X35" s="81"/>
      <c r="Y35" s="81"/>
      <c r="Z35" s="82"/>
      <c r="AA35" s="81"/>
      <c r="AB35" s="83"/>
      <c r="AC35" s="84" t="str">
        <f>TEXT(IF($E33="","",(IF($E34="",T33/(15-(COUNTIF($E33:$S33,""))),(IF($E35="",(T33+T34)/(30-(COUNTIF($E33:$S33,"")+COUNTIF($E34:$S34,""))),(T33+T34+T35)/(45-(COUNTIF($E33:$S33,"")+COUNTIF($E34:$S34,"")+COUNTIF($E35:$S35,"")))))))),"0,00")</f>
        <v>0,33</v>
      </c>
    </row>
    <row r="36" spans="1:29" ht="13.5">
      <c r="A36" s="45"/>
      <c r="B36" s="171" t="s">
        <v>119</v>
      </c>
      <c r="C36" s="172"/>
      <c r="D36" s="2" t="s">
        <v>68</v>
      </c>
      <c r="E36" s="47">
        <v>1</v>
      </c>
      <c r="F36" s="48">
        <v>0</v>
      </c>
      <c r="G36" s="48">
        <v>5</v>
      </c>
      <c r="H36" s="48">
        <v>1</v>
      </c>
      <c r="I36" s="48">
        <v>5</v>
      </c>
      <c r="J36" s="48">
        <v>5</v>
      </c>
      <c r="K36" s="48">
        <v>5</v>
      </c>
      <c r="L36" s="48">
        <v>5</v>
      </c>
      <c r="M36" s="48">
        <v>5</v>
      </c>
      <c r="N36" s="48">
        <v>5</v>
      </c>
      <c r="O36" s="48">
        <v>5</v>
      </c>
      <c r="P36" s="48">
        <v>5</v>
      </c>
      <c r="Q36" s="48">
        <v>0</v>
      </c>
      <c r="R36" s="48">
        <v>5</v>
      </c>
      <c r="S36" s="136">
        <v>5</v>
      </c>
      <c r="T36" s="90">
        <f aca="true" t="shared" si="1" ref="T36:T43">SUM(E36:S36)</f>
        <v>57</v>
      </c>
      <c r="U36" s="91">
        <v>23</v>
      </c>
      <c r="V36" s="95">
        <f>SUM(T36:T39)+IF(ISNUMBER(U36),U36,0)+IF(ISNUMBER(U38),U38,0)+IF(ISNUMBER(U39),U39,0)</f>
        <v>95</v>
      </c>
      <c r="W36" s="52">
        <f>COUNTIF($E36:$S36,0)+COUNTIF($E37:$S37,0)+COUNTIF($E38:$S38,0)+COUNTIF($E39:$S39,0)</f>
        <v>6</v>
      </c>
      <c r="X36" s="52">
        <f>COUNTIF($E36:$S36,1)+COUNTIF($E37:$S37,1)+COUNTIF($E38:$S38,1)+COUNTIF($E39:$S39,1)</f>
        <v>2</v>
      </c>
      <c r="Y36" s="52">
        <f>COUNTIF($E36:$S36,2)+COUNTIF($E37:$S37,2)+COUNTIF($E38:$S38,2)+COUNTIF($E39:$S39,2)</f>
        <v>0</v>
      </c>
      <c r="Z36" s="52">
        <f>COUNTIF($E36:$S36,3)+COUNTIF($E37:$S37,3)+COUNTIF($E38:$S38,3)+COUNTIF($E39:$S39,3)</f>
        <v>0</v>
      </c>
      <c r="AA36" s="52">
        <f>COUNTIF($E36:$S36,5)+COUNTIF($E37:$S37,5)+COUNTIF($E38:$S38,5)+COUNTIF($E39:$S39,5)</f>
        <v>14</v>
      </c>
      <c r="AB36" s="53">
        <f>COUNTIF($E36:$S36,"5*")+COUNTIF($E37:$S37,"5*")+COUNTIF($E38:$S38,"5*")</f>
        <v>0</v>
      </c>
      <c r="AC36" s="54">
        <f>COUNTIF($E36:$S36,20)+COUNTIF($E37:$S37,20)+COUNTIF($E38:$S38,20)</f>
        <v>0</v>
      </c>
    </row>
    <row r="37" spans="1:29" ht="14.25" thickBot="1">
      <c r="A37" s="173" t="s">
        <v>6</v>
      </c>
      <c r="B37" s="117">
        <v>214</v>
      </c>
      <c r="C37" s="56"/>
      <c r="D37" s="57"/>
      <c r="E37" s="58">
        <v>0</v>
      </c>
      <c r="F37" s="59">
        <v>0</v>
      </c>
      <c r="G37" s="59">
        <v>5</v>
      </c>
      <c r="H37" s="59">
        <v>5</v>
      </c>
      <c r="I37" s="59">
        <v>5</v>
      </c>
      <c r="J37" s="59">
        <v>0</v>
      </c>
      <c r="K37" s="59">
        <v>0</v>
      </c>
      <c r="L37" s="59"/>
      <c r="M37" s="59"/>
      <c r="N37" s="59"/>
      <c r="O37" s="59"/>
      <c r="P37" s="59"/>
      <c r="Q37" s="59"/>
      <c r="R37" s="59"/>
      <c r="S37" s="59"/>
      <c r="T37" s="90">
        <f t="shared" si="1"/>
        <v>15</v>
      </c>
      <c r="U37" s="60"/>
      <c r="V37" s="61"/>
      <c r="W37" s="62"/>
      <c r="X37" s="62"/>
      <c r="Y37" s="62"/>
      <c r="Z37" s="62"/>
      <c r="AA37" s="62"/>
      <c r="AB37" s="63"/>
      <c r="AC37" s="64"/>
    </row>
    <row r="38" spans="1:29" ht="14.25" thickBot="1">
      <c r="A38" s="202"/>
      <c r="B38" s="175"/>
      <c r="C38" s="176"/>
      <c r="D38" s="177"/>
      <c r="E38" s="65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90">
        <f t="shared" si="1"/>
        <v>0</v>
      </c>
      <c r="U38" s="67"/>
      <c r="V38" s="68">
        <v>0.48055555555555557</v>
      </c>
      <c r="W38" s="69" t="s">
        <v>9</v>
      </c>
      <c r="X38" s="70"/>
      <c r="Y38" s="70"/>
      <c r="Z38" s="71"/>
      <c r="AA38" s="71"/>
      <c r="AB38" s="72"/>
      <c r="AC38" s="73" t="e">
        <f>TEXT((V39-V38+0.00000000000001),"[hh].mm.ss")</f>
        <v>#VALUE!</v>
      </c>
    </row>
    <row r="39" spans="1:29" ht="14.25" thickBot="1">
      <c r="A39" s="203"/>
      <c r="B39" s="74"/>
      <c r="C39" s="75"/>
      <c r="D39" s="76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118">
        <f t="shared" si="1"/>
        <v>0</v>
      </c>
      <c r="U39" s="96"/>
      <c r="V39" s="97"/>
      <c r="W39" s="94" t="s">
        <v>10</v>
      </c>
      <c r="X39" s="81"/>
      <c r="Y39" s="81"/>
      <c r="Z39" s="82"/>
      <c r="AA39" s="81"/>
      <c r="AB39" s="83"/>
      <c r="AC39" s="84" t="str">
        <f>TEXT(IF($E37="","",(IF($E38="",T37/(15-(COUNTIF($E37:$S37,""))),(IF($E39="",(T37+T38)/(30-(COUNTIF($E37:$S37,"")+COUNTIF($E38:$S38,""))),(T37+T38+T39)/(45-(COUNTIF($E37:$S37,"")+COUNTIF($E38:$S38,"")+COUNTIF($E39:$S39,"")))))))),"0,00")</f>
        <v>2,14</v>
      </c>
    </row>
    <row r="40" spans="1:29" ht="13.5">
      <c r="A40" s="45"/>
      <c r="B40" s="171" t="s">
        <v>120</v>
      </c>
      <c r="C40" s="172"/>
      <c r="D40" s="2" t="s">
        <v>68</v>
      </c>
      <c r="E40" s="47">
        <v>2</v>
      </c>
      <c r="F40" s="48">
        <v>1</v>
      </c>
      <c r="G40" s="48">
        <v>3</v>
      </c>
      <c r="H40" s="48">
        <v>3</v>
      </c>
      <c r="I40" s="48">
        <v>3</v>
      </c>
      <c r="J40" s="48">
        <v>0</v>
      </c>
      <c r="K40" s="48">
        <v>0</v>
      </c>
      <c r="L40" s="48">
        <v>3</v>
      </c>
      <c r="M40" s="48">
        <v>0</v>
      </c>
      <c r="N40" s="48">
        <v>0</v>
      </c>
      <c r="O40" s="48">
        <v>0</v>
      </c>
      <c r="P40" s="48">
        <v>0</v>
      </c>
      <c r="Q40" s="48">
        <v>2</v>
      </c>
      <c r="R40" s="48">
        <v>1</v>
      </c>
      <c r="S40" s="48">
        <v>5</v>
      </c>
      <c r="T40" s="90">
        <f t="shared" si="1"/>
        <v>23</v>
      </c>
      <c r="U40" s="91">
        <v>22</v>
      </c>
      <c r="V40" s="95">
        <f>U40+T40+T41+T42</f>
        <v>66</v>
      </c>
      <c r="W40" s="52">
        <f>COUNTIF($E40:$S40,0)+COUNTIF($E41:$S41,0)+COUNTIF($E42:$S42,0)+COUNTIF($E43:$S43,0)</f>
        <v>13</v>
      </c>
      <c r="X40" s="52">
        <f>COUNTIF($E40:$S40,1)+COUNTIF($E41:$S41,1)+COUNTIF($E42:$S42,1)+COUNTIF($E43:$S43,1)</f>
        <v>5</v>
      </c>
      <c r="Y40" s="52">
        <f>COUNTIF($E40:$S40,2)+COUNTIF($E41:$S41,2)+COUNTIF($E42:$S42,2)+COUNTIF($E43:$S43,2)</f>
        <v>3</v>
      </c>
      <c r="Z40" s="52">
        <f>COUNTIF($E40:$S40,3)+COUNTIF($E41:$S41,3)+COUNTIF($E42:$S42,3)+COUNTIF($E43:$S43,3)</f>
        <v>6</v>
      </c>
      <c r="AA40" s="52">
        <f>COUNTIF($E40:$S40,5)+COUNTIF($E41:$S41,5)+COUNTIF($E42:$S42,5)+COUNTIF($E43:$S43,5)</f>
        <v>3</v>
      </c>
      <c r="AB40" s="53">
        <f>COUNTIF($E40:$S40,"5*")+COUNTIF($E41:$S41,"5*")+COUNTIF($E42:$S42,"5*")</f>
        <v>0</v>
      </c>
      <c r="AC40" s="54">
        <f>COUNTIF($E40:$S40,20)+COUNTIF($E41:$S41,20)+COUNTIF($E42:$S42,20)</f>
        <v>0</v>
      </c>
    </row>
    <row r="41" spans="1:29" ht="14.25" thickBot="1">
      <c r="A41" s="173" t="s">
        <v>136</v>
      </c>
      <c r="B41" s="117">
        <v>209</v>
      </c>
      <c r="C41" s="56"/>
      <c r="D41" s="57"/>
      <c r="E41" s="58">
        <v>1</v>
      </c>
      <c r="F41" s="59">
        <v>0</v>
      </c>
      <c r="G41" s="59">
        <v>3</v>
      </c>
      <c r="H41" s="59">
        <v>5</v>
      </c>
      <c r="I41" s="59">
        <v>3</v>
      </c>
      <c r="J41" s="59">
        <v>0</v>
      </c>
      <c r="K41" s="59">
        <v>0</v>
      </c>
      <c r="L41" s="59">
        <v>2</v>
      </c>
      <c r="M41" s="59">
        <v>0</v>
      </c>
      <c r="N41" s="59">
        <v>0</v>
      </c>
      <c r="O41" s="59">
        <v>0</v>
      </c>
      <c r="P41" s="59">
        <v>0</v>
      </c>
      <c r="Q41" s="59">
        <v>1</v>
      </c>
      <c r="R41" s="59">
        <v>1</v>
      </c>
      <c r="S41" s="59">
        <v>5</v>
      </c>
      <c r="T41" s="90">
        <f t="shared" si="1"/>
        <v>21</v>
      </c>
      <c r="U41" s="60"/>
      <c r="V41" s="61"/>
      <c r="W41" s="62"/>
      <c r="X41" s="62"/>
      <c r="Y41" s="62"/>
      <c r="Z41" s="62"/>
      <c r="AA41" s="62"/>
      <c r="AB41" s="63"/>
      <c r="AC41" s="64"/>
    </row>
    <row r="42" spans="1:29" ht="14.25" thickBot="1">
      <c r="A42" s="202"/>
      <c r="B42" s="175"/>
      <c r="C42" s="176"/>
      <c r="D42" s="177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90">
        <f t="shared" si="1"/>
        <v>0</v>
      </c>
      <c r="U42" s="67"/>
      <c r="V42" s="68">
        <v>0.5118055555555555</v>
      </c>
      <c r="W42" s="69" t="s">
        <v>9</v>
      </c>
      <c r="X42" s="70"/>
      <c r="Y42" s="70"/>
      <c r="Z42" s="71"/>
      <c r="AA42" s="71"/>
      <c r="AB42" s="72"/>
      <c r="AC42" s="73" t="str">
        <f>TEXT((V43-V42+0.00000000000001),"[hh].mm.ss")</f>
        <v>04.07.00</v>
      </c>
    </row>
    <row r="43" spans="1:29" ht="14.25" thickBot="1">
      <c r="A43" s="203"/>
      <c r="B43" s="74"/>
      <c r="C43" s="75"/>
      <c r="D43" s="76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118">
        <f t="shared" si="1"/>
        <v>0</v>
      </c>
      <c r="U43" s="96"/>
      <c r="V43" s="97">
        <v>0.6833333333333332</v>
      </c>
      <c r="W43" s="94" t="s">
        <v>10</v>
      </c>
      <c r="X43" s="81"/>
      <c r="Y43" s="81"/>
      <c r="Z43" s="82"/>
      <c r="AA43" s="81"/>
      <c r="AB43" s="83"/>
      <c r="AC43" s="84" t="str">
        <f>TEXT(IF($E41="","",(IF($E42="",T41/(15-(COUNTIF($E41:$S41,""))),(IF($E43="",(T41+T42)/(30-(COUNTIF($E41:$S41,"")+COUNTIF($E42:$S42,""))),(T41+T42+T43)/(45-(COUNTIF($E41:$S41,"")+COUNTIF($E42:$S42,"")+COUNTIF($E43:$S43,"")))))))),"0,00")</f>
        <v>1,40</v>
      </c>
    </row>
  </sheetData>
  <sheetProtection/>
  <mergeCells count="34">
    <mergeCell ref="B40:C40"/>
    <mergeCell ref="A41:A43"/>
    <mergeCell ref="B42:D42"/>
    <mergeCell ref="B36:C36"/>
    <mergeCell ref="A37:A39"/>
    <mergeCell ref="B38:D38"/>
    <mergeCell ref="W1:AC1"/>
    <mergeCell ref="D2:V2"/>
    <mergeCell ref="AC2:AC5"/>
    <mergeCell ref="A3:V3"/>
    <mergeCell ref="E4:S5"/>
    <mergeCell ref="B16:C16"/>
    <mergeCell ref="A17:A19"/>
    <mergeCell ref="B18:D18"/>
    <mergeCell ref="B12:C12"/>
    <mergeCell ref="A1:C2"/>
    <mergeCell ref="D1:V1"/>
    <mergeCell ref="A13:A15"/>
    <mergeCell ref="B14:D14"/>
    <mergeCell ref="B8:C8"/>
    <mergeCell ref="A9:A11"/>
    <mergeCell ref="B10:D10"/>
    <mergeCell ref="B20:C20"/>
    <mergeCell ref="A21:A23"/>
    <mergeCell ref="B22:D22"/>
    <mergeCell ref="B24:C24"/>
    <mergeCell ref="A25:A27"/>
    <mergeCell ref="B26:D26"/>
    <mergeCell ref="B28:C28"/>
    <mergeCell ref="A29:A31"/>
    <mergeCell ref="B30:D30"/>
    <mergeCell ref="B32:C32"/>
    <mergeCell ref="A33:A35"/>
    <mergeCell ref="B34:D34"/>
  </mergeCells>
  <printOptions/>
  <pageMargins left="0.7" right="0.7" top="0.787401575" bottom="0.787401575" header="0.3" footer="0.3"/>
  <pageSetup fitToHeight="0" fitToWidth="1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15"/>
  <sheetViews>
    <sheetView tabSelected="1" zoomScale="80" zoomScaleNormal="80" zoomScalePageLayoutView="0" workbookViewId="0" topLeftCell="A1">
      <selection activeCell="T25" sqref="T25"/>
    </sheetView>
  </sheetViews>
  <sheetFormatPr defaultColWidth="9.00390625" defaultRowHeight="12.75"/>
  <cols>
    <col min="1" max="1" width="8.50390625" style="0" customWidth="1"/>
    <col min="2" max="2" width="8.125" style="0" customWidth="1"/>
    <col min="3" max="4" width="12.50390625" style="0" customWidth="1"/>
    <col min="5" max="14" width="3.375" style="0" customWidth="1"/>
    <col min="15" max="18" width="3.00390625" style="0" customWidth="1"/>
    <col min="19" max="19" width="3.25390625" style="0" customWidth="1"/>
    <col min="20" max="20" width="6.125" style="0" customWidth="1"/>
    <col min="21" max="21" width="4.875" style="0" customWidth="1"/>
    <col min="22" max="22" width="9.00390625" style="0" bestFit="1" customWidth="1"/>
    <col min="23" max="23" width="3.375" style="0" customWidth="1"/>
    <col min="24" max="24" width="9.375" style="0" customWidth="1"/>
  </cols>
  <sheetData>
    <row r="1" spans="1:29" ht="39.75" customHeight="1" thickBot="1">
      <c r="A1" s="180"/>
      <c r="B1" s="181"/>
      <c r="C1" s="182"/>
      <c r="D1" s="186" t="s">
        <v>63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  <c r="W1" s="189" t="s">
        <v>17</v>
      </c>
      <c r="X1" s="190"/>
      <c r="Y1" s="190"/>
      <c r="Z1" s="190"/>
      <c r="AA1" s="190"/>
      <c r="AB1" s="190"/>
      <c r="AC1" s="191"/>
    </row>
    <row r="2" spans="1:29" ht="39.75" customHeight="1" thickBot="1">
      <c r="A2" s="183"/>
      <c r="B2" s="184"/>
      <c r="C2" s="185"/>
      <c r="D2" s="192" t="s">
        <v>18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4"/>
      <c r="AC2" s="195" t="s">
        <v>28</v>
      </c>
    </row>
    <row r="3" spans="1:29" ht="30" customHeight="1">
      <c r="A3" s="198" t="s">
        <v>26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30"/>
      <c r="AC3" s="196"/>
    </row>
    <row r="4" spans="1:29" ht="15" customHeight="1">
      <c r="A4" s="8">
        <v>0</v>
      </c>
      <c r="B4" s="9"/>
      <c r="C4" s="10"/>
      <c r="D4" s="10"/>
      <c r="E4" s="200" t="s">
        <v>94</v>
      </c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10"/>
      <c r="U4" s="10"/>
      <c r="V4" s="11"/>
      <c r="W4" s="10"/>
      <c r="X4" s="10"/>
      <c r="Y4" s="10"/>
      <c r="Z4" s="10"/>
      <c r="AA4" s="12"/>
      <c r="AB4" s="13"/>
      <c r="AC4" s="196"/>
    </row>
    <row r="5" spans="1:29" ht="15" customHeight="1" thickBot="1">
      <c r="A5" s="15"/>
      <c r="B5" s="16"/>
      <c r="C5" s="17"/>
      <c r="D5" s="17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"/>
      <c r="U5" s="20"/>
      <c r="V5" s="21"/>
      <c r="W5" s="22"/>
      <c r="X5" s="22"/>
      <c r="Y5" s="22"/>
      <c r="Z5" s="20"/>
      <c r="AA5" s="23"/>
      <c r="AB5" s="24"/>
      <c r="AC5" s="197"/>
    </row>
    <row r="6" spans="1:29" ht="15" customHeight="1">
      <c r="A6" s="26"/>
      <c r="B6" s="114" t="s">
        <v>21</v>
      </c>
      <c r="C6" s="27"/>
      <c r="D6" s="28" t="s">
        <v>13</v>
      </c>
      <c r="E6" s="29"/>
      <c r="F6" s="29"/>
      <c r="G6" s="29"/>
      <c r="H6" s="29"/>
      <c r="I6" s="29"/>
      <c r="J6" s="29"/>
      <c r="K6" s="29"/>
      <c r="L6" s="29"/>
      <c r="M6" s="29"/>
      <c r="N6" s="29"/>
      <c r="T6" s="30"/>
      <c r="U6" s="31"/>
      <c r="V6" s="32"/>
      <c r="W6" s="33" t="s">
        <v>3</v>
      </c>
      <c r="X6" s="34"/>
      <c r="Y6" s="34"/>
      <c r="Z6" s="35"/>
      <c r="AA6" s="35"/>
      <c r="AB6" s="35"/>
      <c r="AC6" s="36"/>
    </row>
    <row r="7" spans="1:29" ht="15" customHeight="1" thickBot="1">
      <c r="A7" s="116" t="s">
        <v>14</v>
      </c>
      <c r="B7" s="115" t="s">
        <v>1</v>
      </c>
      <c r="C7" s="86"/>
      <c r="D7" s="37" t="s">
        <v>4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8">
        <v>9</v>
      </c>
      <c r="N7" s="38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66" t="s">
        <v>2</v>
      </c>
      <c r="U7" s="39" t="s">
        <v>6</v>
      </c>
      <c r="V7" s="40" t="s">
        <v>7</v>
      </c>
      <c r="W7" s="41">
        <v>0</v>
      </c>
      <c r="X7" s="42">
        <v>1</v>
      </c>
      <c r="Y7" s="42">
        <v>2</v>
      </c>
      <c r="Z7" s="42">
        <v>3</v>
      </c>
      <c r="AA7" s="42">
        <v>5</v>
      </c>
      <c r="AB7" s="43" t="s">
        <v>8</v>
      </c>
      <c r="AC7" s="44">
        <v>20</v>
      </c>
    </row>
    <row r="8" spans="1:29" ht="15" customHeight="1">
      <c r="A8" s="45"/>
      <c r="B8" s="171" t="s">
        <v>61</v>
      </c>
      <c r="C8" s="172"/>
      <c r="D8" s="88" t="s">
        <v>29</v>
      </c>
      <c r="E8" s="47">
        <v>3</v>
      </c>
      <c r="F8" s="48">
        <v>0</v>
      </c>
      <c r="G8" s="48">
        <v>5</v>
      </c>
      <c r="H8" s="48">
        <v>3</v>
      </c>
      <c r="I8" s="48">
        <v>5</v>
      </c>
      <c r="J8" s="48">
        <v>5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3</v>
      </c>
      <c r="Q8" s="48">
        <v>3</v>
      </c>
      <c r="R8" s="48">
        <v>5</v>
      </c>
      <c r="S8" s="48">
        <v>3</v>
      </c>
      <c r="T8" s="90">
        <f>SUM(E8:S8)</f>
        <v>35</v>
      </c>
      <c r="U8" s="91"/>
      <c r="V8" s="95">
        <f>SUM(T8:T11)+IF(ISNUMBER(U8),U8,0)+IF(ISNUMBER(U10),U10,0)+IF(ISNUMBER(U11),U11,0)</f>
        <v>73</v>
      </c>
      <c r="W8" s="52">
        <f>COUNTIF($E8:$S8,0)+COUNTIF($E9:$S9,0)+COUNTIF($E10:$S10,0)+COUNTIF($E11:$S11,0)</f>
        <v>8</v>
      </c>
      <c r="X8" s="52">
        <f>COUNTIF($E8:$S8,1)+COUNTIF($E9:$S9,1)+COUNTIF($E10:$S10,1)+COUNTIF($E11:$S11,1)</f>
        <v>3</v>
      </c>
      <c r="Y8" s="52">
        <f>COUNTIF($E8:$S8,2)+COUNTIF($E9:$S9,2)+COUNTIF($E10:$S10,2)+COUNTIF($E11:$S11,2)</f>
        <v>1</v>
      </c>
      <c r="Z8" s="52">
        <f>COUNTIF($E8:$S8,3)+COUNTIF($E9:$S9,3)+COUNTIF($E10:$S10,3)+COUNTIF($E11:$S11,3)</f>
        <v>11</v>
      </c>
      <c r="AA8" s="52">
        <f>COUNTIF($E8:$S8,5)+COUNTIF($E9:$S9,5)+COUNTIF($E10:$S10,5)+COUNTIF($E11:$S11,5)</f>
        <v>7</v>
      </c>
      <c r="AB8" s="53">
        <f>COUNTIF($E8:$S8,"5*")+COUNTIF($E9:$S9,"5*")+COUNTIF($E10:$S10,"5*")</f>
        <v>0</v>
      </c>
      <c r="AC8" s="54">
        <f>COUNTIF($E8:$S8,20)+COUNTIF($E9:$S9,20)+COUNTIF($E10:$S10,20)</f>
        <v>0</v>
      </c>
    </row>
    <row r="9" spans="1:29" ht="15" customHeight="1" thickBot="1">
      <c r="A9" s="173" t="s">
        <v>131</v>
      </c>
      <c r="B9" s="117">
        <v>138</v>
      </c>
      <c r="C9" s="56"/>
      <c r="D9" s="57"/>
      <c r="E9" s="58">
        <v>3</v>
      </c>
      <c r="F9" s="59">
        <v>2</v>
      </c>
      <c r="G9" s="59">
        <v>3</v>
      </c>
      <c r="H9" s="59">
        <v>5</v>
      </c>
      <c r="I9" s="59">
        <v>5</v>
      </c>
      <c r="J9" s="59">
        <v>5</v>
      </c>
      <c r="K9" s="59">
        <v>1</v>
      </c>
      <c r="L9" s="59">
        <v>0</v>
      </c>
      <c r="M9" s="59">
        <v>0</v>
      </c>
      <c r="N9" s="59">
        <v>1</v>
      </c>
      <c r="O9" s="59">
        <v>1</v>
      </c>
      <c r="P9" s="59">
        <v>3</v>
      </c>
      <c r="Q9" s="59">
        <v>3</v>
      </c>
      <c r="R9" s="59">
        <v>3</v>
      </c>
      <c r="S9" s="59">
        <v>3</v>
      </c>
      <c r="T9" s="90">
        <f>SUM(E9:S9)</f>
        <v>38</v>
      </c>
      <c r="U9" s="60"/>
      <c r="V9" s="61"/>
      <c r="W9" s="62"/>
      <c r="X9" s="62"/>
      <c r="Y9" s="62"/>
      <c r="Z9" s="62"/>
      <c r="AA9" s="62"/>
      <c r="AB9" s="63"/>
      <c r="AC9" s="64"/>
    </row>
    <row r="10" spans="1:29" ht="15" customHeight="1" thickBot="1">
      <c r="A10" s="228"/>
      <c r="B10" s="175" t="s">
        <v>57</v>
      </c>
      <c r="C10" s="176"/>
      <c r="D10" s="177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90">
        <f>SUM(E10:S10)</f>
        <v>0</v>
      </c>
      <c r="U10" s="100"/>
      <c r="V10" s="68">
        <v>0.5104166666666666</v>
      </c>
      <c r="W10" s="98" t="s">
        <v>9</v>
      </c>
      <c r="X10" s="70"/>
      <c r="Y10" s="70"/>
      <c r="Z10" s="71"/>
      <c r="AA10" s="71"/>
      <c r="AB10" s="72"/>
      <c r="AC10" s="73" t="str">
        <f>TEXT((V11-V10+0.00000000000001),"[hh].mm.ss")</f>
        <v>05.38.00</v>
      </c>
    </row>
    <row r="11" spans="1:29" ht="15" customHeight="1" thickBot="1">
      <c r="A11" s="229"/>
      <c r="B11" s="74" t="s">
        <v>17</v>
      </c>
      <c r="C11" s="75"/>
      <c r="D11" s="76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18">
        <f>SUM(E11:S11)</f>
        <v>0</v>
      </c>
      <c r="U11" s="96"/>
      <c r="V11" s="79">
        <v>0.7451388888888889</v>
      </c>
      <c r="W11" s="94" t="s">
        <v>10</v>
      </c>
      <c r="X11" s="81"/>
      <c r="Y11" s="81"/>
      <c r="Z11" s="82"/>
      <c r="AA11" s="81"/>
      <c r="AB11" s="83"/>
      <c r="AC11" s="84" t="str">
        <f>TEXT(IF($E9="","",(IF($E10="",T9/(15-(COUNTIF($E9:$S9,""))),(IF($E11="",(T9+T10)/(30-(COUNTIF($E9:$S9,"")+COUNTIF($E10:$S10,""))),(T9+T10+T11)/(45-(COUNTIF($E9:$S9,"")+COUNTIF($E10:$S10,"")+COUNTIF($E11:$S11,"")))))))),"0,00")</f>
        <v>2,53</v>
      </c>
    </row>
    <row r="12" spans="1:29" ht="15" customHeight="1">
      <c r="A12" s="45"/>
      <c r="B12" s="171" t="s">
        <v>101</v>
      </c>
      <c r="C12" s="172"/>
      <c r="D12" s="46" t="s">
        <v>68</v>
      </c>
      <c r="E12" s="147">
        <v>3</v>
      </c>
      <c r="F12" s="138">
        <v>2</v>
      </c>
      <c r="G12" s="138">
        <v>0</v>
      </c>
      <c r="H12" s="138">
        <v>0</v>
      </c>
      <c r="I12" s="138">
        <v>3</v>
      </c>
      <c r="J12" s="138">
        <v>0</v>
      </c>
      <c r="K12" s="138">
        <v>0</v>
      </c>
      <c r="L12" s="138">
        <v>2</v>
      </c>
      <c r="M12" s="138">
        <v>2</v>
      </c>
      <c r="N12" s="155">
        <v>3</v>
      </c>
      <c r="O12" s="156">
        <v>1</v>
      </c>
      <c r="P12" s="156">
        <v>0</v>
      </c>
      <c r="Q12" s="156">
        <v>2</v>
      </c>
      <c r="R12" s="156">
        <v>0</v>
      </c>
      <c r="S12" s="155">
        <v>1</v>
      </c>
      <c r="T12" s="103">
        <f>SUM(E12:S12)</f>
        <v>19</v>
      </c>
      <c r="U12" s="91"/>
      <c r="V12" s="95">
        <f>SUM(T12:T15)+IF(ISNUMBER(U12),U12,0)+IF(ISNUMBER(U14),U14,0)+IF(ISNUMBER(U15),U15,0)</f>
        <v>30</v>
      </c>
      <c r="W12" s="52">
        <f>COUNTIF($E12:$S12,0)+COUNTIF($E13:$S13,0)+COUNTIF($E14:$S14,0)+COUNTIF($E15:$S15,0)</f>
        <v>14</v>
      </c>
      <c r="X12" s="52">
        <f>COUNTIF($E12:$S12,1)+COUNTIF($E13:$S13,1)+COUNTIF($E14:$S14,1)+COUNTIF($E15:$S15,1)</f>
        <v>6</v>
      </c>
      <c r="Y12" s="52">
        <f>COUNTIF($E12:$S12,2)+COUNTIF($E13:$S13,2)+COUNTIF($E14:$S14,2)+COUNTIF($E15:$S15,2)</f>
        <v>6</v>
      </c>
      <c r="Z12" s="52">
        <f>COUNTIF($E12:$S12,3)+COUNTIF($E13:$S13,3)+COUNTIF($E14:$S14,3)+COUNTIF($E15:$S15,3)</f>
        <v>4</v>
      </c>
      <c r="AA12" s="52">
        <f>COUNTIF($E12:$S12,5)+COUNTIF($E13:$S13,5)+COUNTIF($E14:$S14,5)+COUNTIF($E15:$S15,5)</f>
        <v>0</v>
      </c>
      <c r="AB12" s="53">
        <f>COUNTIF($E12:$S12,"5*")+COUNTIF($E13:$S13,"5*")+COUNTIF($E14:$S14,"5*")</f>
        <v>0</v>
      </c>
      <c r="AC12" s="54">
        <f>COUNTIF($E12:$S12,20)+COUNTIF($E13:$S13,20)+COUNTIF($E14:$S14,20)</f>
        <v>0</v>
      </c>
    </row>
    <row r="13" spans="1:29" ht="15" customHeight="1" thickBot="1">
      <c r="A13" s="213" t="s">
        <v>130</v>
      </c>
      <c r="B13" s="87">
        <v>51</v>
      </c>
      <c r="C13" s="56"/>
      <c r="D13" s="57"/>
      <c r="E13" s="148">
        <v>2</v>
      </c>
      <c r="F13" s="149">
        <v>2</v>
      </c>
      <c r="G13" s="149">
        <v>1</v>
      </c>
      <c r="H13" s="149">
        <v>0</v>
      </c>
      <c r="I13" s="149">
        <v>3</v>
      </c>
      <c r="J13" s="149">
        <v>1</v>
      </c>
      <c r="K13" s="149">
        <v>0</v>
      </c>
      <c r="L13" s="149">
        <v>0</v>
      </c>
      <c r="M13" s="149">
        <v>1</v>
      </c>
      <c r="N13" s="157">
        <v>0</v>
      </c>
      <c r="O13" s="157">
        <v>0</v>
      </c>
      <c r="P13" s="149">
        <v>0</v>
      </c>
      <c r="Q13" s="149">
        <v>1</v>
      </c>
      <c r="R13" s="149">
        <v>0</v>
      </c>
      <c r="S13" s="149">
        <v>0</v>
      </c>
      <c r="T13" s="99">
        <f>SUM(E13:S13)</f>
        <v>11</v>
      </c>
      <c r="U13" s="60"/>
      <c r="V13" s="61"/>
      <c r="W13" s="62"/>
      <c r="X13" s="62"/>
      <c r="Y13" s="62"/>
      <c r="Z13" s="62"/>
      <c r="AA13" s="62"/>
      <c r="AB13" s="63"/>
      <c r="AC13" s="64"/>
    </row>
    <row r="14" spans="1:29" ht="15" customHeight="1" thickBot="1">
      <c r="A14" s="208"/>
      <c r="B14" s="175"/>
      <c r="C14" s="176"/>
      <c r="D14" s="177"/>
      <c r="E14" s="150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99">
        <f>SUM(E14:S14)</f>
        <v>0</v>
      </c>
      <c r="U14" s="100"/>
      <c r="V14" s="68">
        <v>0.5006944444444444</v>
      </c>
      <c r="W14" s="98" t="s">
        <v>9</v>
      </c>
      <c r="X14" s="70"/>
      <c r="Y14" s="70"/>
      <c r="Z14" s="71"/>
      <c r="AA14" s="71"/>
      <c r="AB14" s="72"/>
      <c r="AC14" s="73" t="str">
        <f>TEXT((V15-V14+0.00000000000001),"[hh].mm.ss")</f>
        <v>05.05.00</v>
      </c>
    </row>
    <row r="15" spans="1:29" ht="15" customHeight="1" thickBot="1">
      <c r="A15" s="209"/>
      <c r="B15" s="74"/>
      <c r="C15" s="75"/>
      <c r="D15" s="76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18">
        <f>SUM(E15:S15)</f>
        <v>0</v>
      </c>
      <c r="U15" s="96"/>
      <c r="V15" s="79">
        <v>0.7125</v>
      </c>
      <c r="W15" s="94" t="s">
        <v>10</v>
      </c>
      <c r="X15" s="81"/>
      <c r="Y15" s="81"/>
      <c r="Z15" s="82"/>
      <c r="AA15" s="81"/>
      <c r="AB15" s="83"/>
      <c r="AC15" s="84" t="str">
        <f>TEXT(IF($E13="","",(IF($E14="",T13/(15-(COUNTIF($E13:$S13,""))),(IF($E15="",(T13+T14)/(30-(COUNTIF($E13:$S13,"")+COUNTIF($E14:$S14,""))),(T13+T14+T15)/(45-(COUNTIF($E13:$S13,"")+COUNTIF($E14:$S14,"")+COUNTIF($E15:$S15,"")))))))),"0,00")</f>
        <v>0,73</v>
      </c>
    </row>
  </sheetData>
  <sheetProtection/>
  <mergeCells count="13">
    <mergeCell ref="A1:C2"/>
    <mergeCell ref="D1:V1"/>
    <mergeCell ref="W1:AC1"/>
    <mergeCell ref="AC2:AC5"/>
    <mergeCell ref="E4:S5"/>
    <mergeCell ref="A3:AB3"/>
    <mergeCell ref="D2:AB2"/>
    <mergeCell ref="B12:C12"/>
    <mergeCell ref="A13:A15"/>
    <mergeCell ref="B14:D14"/>
    <mergeCell ref="B8:C8"/>
    <mergeCell ref="A9:A11"/>
    <mergeCell ref="B10:D10"/>
  </mergeCells>
  <printOptions/>
  <pageMargins left="0.7" right="0.7" top="0.75" bottom="0.75" header="0.3" footer="0.3"/>
  <pageSetup fitToHeight="0" fitToWidth="1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Adriana</cp:lastModifiedBy>
  <cp:lastPrinted>2020-08-29T16:17:50Z</cp:lastPrinted>
  <dcterms:created xsi:type="dcterms:W3CDTF">1997-01-24T11:07:25Z</dcterms:created>
  <dcterms:modified xsi:type="dcterms:W3CDTF">2020-09-01T08:34:42Z</dcterms:modified>
  <cp:category/>
  <cp:version/>
  <cp:contentType/>
  <cp:contentStatus/>
</cp:coreProperties>
</file>