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7\Trial 2017\"/>
    </mc:Choice>
  </mc:AlternateContent>
  <bookViews>
    <workbookView xWindow="960" yWindow="1230" windowWidth="14160" windowHeight="6585"/>
  </bookViews>
  <sheets>
    <sheet name="A1" sheetId="1" r:id="rId1"/>
    <sheet name="B1" sheetId="2" r:id="rId2"/>
    <sheet name="C1" sheetId="4" r:id="rId3"/>
    <sheet name="V1" sheetId="5" r:id="rId4"/>
    <sheet name="Cc1" sheetId="8" r:id="rId5"/>
    <sheet name="HOBBY" sheetId="10" r:id="rId6"/>
    <sheet name="Ž1 -8rokov" sheetId="6" r:id="rId7"/>
    <sheet name="Ž2 +8rokov" sheetId="9" r:id="rId8"/>
  </sheets>
  <definedNames>
    <definedName name="_xlnm.Print_Area" localSheetId="0">'A1'!$A$1:$AC$15</definedName>
    <definedName name="_xlnm.Print_Area" localSheetId="2">'C1'!$A$1:$AC$39</definedName>
    <definedName name="_xlnm.Print_Area" localSheetId="5">HOBBY!$A$1:$AC$61</definedName>
    <definedName name="_xlnm.Print_Area" localSheetId="6">'Ž1 -8rokov'!$A$1:$AC$23</definedName>
    <definedName name="_xlnm.Print_Area" localSheetId="7">'Ž2 +8rokov'!$A$1:$AC$23</definedName>
  </definedNames>
  <calcPr calcId="152511"/>
</workbook>
</file>

<file path=xl/calcChain.xml><?xml version="1.0" encoding="utf-8"?>
<calcChain xmlns="http://schemas.openxmlformats.org/spreadsheetml/2006/main">
  <c r="AC54" i="10" l="1"/>
  <c r="AB54" i="10"/>
  <c r="AA54" i="10"/>
  <c r="Z54" i="10"/>
  <c r="Y54" i="10"/>
  <c r="X54" i="10"/>
  <c r="W54" i="10"/>
  <c r="AC18" i="2"/>
  <c r="T31" i="5"/>
  <c r="AC30" i="5"/>
  <c r="T30" i="5"/>
  <c r="T29" i="5"/>
  <c r="AC31" i="5" s="1"/>
  <c r="AC28" i="5"/>
  <c r="AB28" i="5"/>
  <c r="AA28" i="5"/>
  <c r="Z28" i="5"/>
  <c r="Y28" i="5"/>
  <c r="X28" i="5"/>
  <c r="W28" i="5"/>
  <c r="T28" i="5"/>
  <c r="V28" i="5" s="1"/>
  <c r="AC57" i="10"/>
  <c r="T57" i="10"/>
  <c r="AC56" i="10"/>
  <c r="T56" i="10"/>
  <c r="AC61" i="10" s="1"/>
  <c r="T55" i="10"/>
  <c r="T54" i="10"/>
  <c r="V54" i="10" s="1"/>
  <c r="T61" i="10"/>
  <c r="AC60" i="10"/>
  <c r="T60" i="10"/>
  <c r="T59" i="10"/>
  <c r="AC58" i="10"/>
  <c r="AB58" i="10"/>
  <c r="AA58" i="10"/>
  <c r="Z58" i="10"/>
  <c r="Y58" i="10"/>
  <c r="X58" i="10"/>
  <c r="W58" i="10"/>
  <c r="T58" i="10"/>
  <c r="T11" i="10"/>
  <c r="AC10" i="10"/>
  <c r="T10" i="10"/>
  <c r="T9" i="10"/>
  <c r="AC8" i="10"/>
  <c r="AB8" i="10"/>
  <c r="AA8" i="10"/>
  <c r="Z8" i="10"/>
  <c r="Y8" i="10"/>
  <c r="X8" i="10"/>
  <c r="W8" i="10"/>
  <c r="T8" i="10"/>
  <c r="T27" i="10"/>
  <c r="AC26" i="10"/>
  <c r="T26" i="10"/>
  <c r="T25" i="10"/>
  <c r="AC24" i="10"/>
  <c r="AB24" i="10"/>
  <c r="AA24" i="10"/>
  <c r="Z24" i="10"/>
  <c r="Y24" i="10"/>
  <c r="X24" i="10"/>
  <c r="W24" i="10"/>
  <c r="T24" i="10"/>
  <c r="T19" i="5"/>
  <c r="AC18" i="5"/>
  <c r="T18" i="5"/>
  <c r="T17" i="5"/>
  <c r="AC16" i="5"/>
  <c r="AB16" i="5"/>
  <c r="AA16" i="5"/>
  <c r="Z16" i="5"/>
  <c r="Y16" i="5"/>
  <c r="X16" i="5"/>
  <c r="W16" i="5"/>
  <c r="T16" i="5"/>
  <c r="AC39" i="10"/>
  <c r="T39" i="10"/>
  <c r="AC38" i="10"/>
  <c r="T38" i="10"/>
  <c r="T37" i="10"/>
  <c r="AC43" i="10" s="1"/>
  <c r="AC36" i="10"/>
  <c r="AB36" i="10"/>
  <c r="AA36" i="10"/>
  <c r="Z36" i="10"/>
  <c r="Y36" i="10"/>
  <c r="X36" i="10"/>
  <c r="W36" i="10"/>
  <c r="T36" i="10"/>
  <c r="V36" i="10" s="1"/>
  <c r="T43" i="10"/>
  <c r="AC42" i="10"/>
  <c r="T42" i="10"/>
  <c r="T41" i="10"/>
  <c r="AC40" i="10"/>
  <c r="AB40" i="10"/>
  <c r="AA40" i="10"/>
  <c r="Z40" i="10"/>
  <c r="Y40" i="10"/>
  <c r="X40" i="10"/>
  <c r="W40" i="10"/>
  <c r="T40" i="10"/>
  <c r="AC35" i="10"/>
  <c r="T35" i="10"/>
  <c r="AC34" i="10"/>
  <c r="T34" i="10"/>
  <c r="T33" i="10"/>
  <c r="AC32" i="10"/>
  <c r="AB32" i="10"/>
  <c r="AA32" i="10"/>
  <c r="Z32" i="10"/>
  <c r="Y32" i="10"/>
  <c r="X32" i="10"/>
  <c r="W32" i="10"/>
  <c r="T32" i="10"/>
  <c r="V32" i="10" s="1"/>
  <c r="T31" i="10"/>
  <c r="T30" i="10"/>
  <c r="T29" i="10"/>
  <c r="T28" i="10"/>
  <c r="V28" i="10" s="1"/>
  <c r="T51" i="10"/>
  <c r="T50" i="10"/>
  <c r="T49" i="10"/>
  <c r="T48" i="10"/>
  <c r="V48" i="10" s="1"/>
  <c r="V40" i="10" l="1"/>
  <c r="V16" i="5"/>
  <c r="AC19" i="5"/>
  <c r="V24" i="10"/>
  <c r="V8" i="10"/>
  <c r="AC11" i="10"/>
  <c r="V58" i="10"/>
  <c r="AC14" i="1"/>
  <c r="AC12" i="1"/>
  <c r="AB12" i="1"/>
  <c r="AA12" i="1"/>
  <c r="Z12" i="1"/>
  <c r="Y12" i="1"/>
  <c r="X12" i="1"/>
  <c r="W12" i="1"/>
  <c r="T15" i="1"/>
  <c r="T14" i="1"/>
  <c r="T13" i="1"/>
  <c r="AC15" i="1" s="1"/>
  <c r="T12" i="1"/>
  <c r="AC18" i="10"/>
  <c r="AC19" i="10"/>
  <c r="AC16" i="10"/>
  <c r="AB16" i="10"/>
  <c r="AA16" i="10"/>
  <c r="Z16" i="10"/>
  <c r="Y16" i="10"/>
  <c r="X16" i="10"/>
  <c r="W16" i="10"/>
  <c r="T19" i="10"/>
  <c r="AC46" i="10"/>
  <c r="T18" i="10"/>
  <c r="T17" i="10"/>
  <c r="AC47" i="10" s="1"/>
  <c r="AC44" i="10"/>
  <c r="AB44" i="10"/>
  <c r="AA44" i="10"/>
  <c r="Z44" i="10"/>
  <c r="Y44" i="10"/>
  <c r="X44" i="10"/>
  <c r="W44" i="10"/>
  <c r="T16" i="10"/>
  <c r="V16" i="10" s="1"/>
  <c r="T47" i="10"/>
  <c r="AC22" i="10"/>
  <c r="T46" i="10"/>
  <c r="T45" i="10"/>
  <c r="AC23" i="10" s="1"/>
  <c r="AC20" i="10"/>
  <c r="AB20" i="10"/>
  <c r="AA20" i="10"/>
  <c r="Z20" i="10"/>
  <c r="Y20" i="10"/>
  <c r="X20" i="10"/>
  <c r="W20" i="10"/>
  <c r="T44" i="10"/>
  <c r="V44" i="10" s="1"/>
  <c r="T23" i="10"/>
  <c r="AC30" i="10"/>
  <c r="T22" i="10"/>
  <c r="T21" i="10"/>
  <c r="AC31" i="10" s="1"/>
  <c r="AC28" i="10"/>
  <c r="AB28" i="10"/>
  <c r="AA28" i="10"/>
  <c r="Z28" i="10"/>
  <c r="Y28" i="10"/>
  <c r="X28" i="10"/>
  <c r="W28" i="10"/>
  <c r="T20" i="10"/>
  <c r="V20" i="10" s="1"/>
  <c r="AC14" i="10"/>
  <c r="AC15" i="10"/>
  <c r="AC12" i="10"/>
  <c r="AB12" i="10"/>
  <c r="AA12" i="10"/>
  <c r="Z12" i="10"/>
  <c r="Y12" i="10"/>
  <c r="X12" i="10"/>
  <c r="W12" i="10"/>
  <c r="T15" i="10"/>
  <c r="AC50" i="10"/>
  <c r="T14" i="10"/>
  <c r="T13" i="10"/>
  <c r="AC48" i="10"/>
  <c r="AB48" i="10"/>
  <c r="AA48" i="10"/>
  <c r="Z48" i="10"/>
  <c r="Y48" i="10"/>
  <c r="X48" i="10"/>
  <c r="W48" i="10"/>
  <c r="T12" i="10"/>
  <c r="T15" i="9"/>
  <c r="AC14" i="9"/>
  <c r="T14" i="9"/>
  <c r="T13" i="9"/>
  <c r="AC12" i="9"/>
  <c r="AB12" i="9"/>
  <c r="AA12" i="9"/>
  <c r="Z12" i="9"/>
  <c r="Y12" i="9"/>
  <c r="X12" i="9"/>
  <c r="W12" i="9"/>
  <c r="T12" i="9"/>
  <c r="T23" i="9"/>
  <c r="AC22" i="9"/>
  <c r="T22" i="9"/>
  <c r="T21" i="9"/>
  <c r="AC20" i="9"/>
  <c r="AB20" i="9"/>
  <c r="AA20" i="9"/>
  <c r="Z20" i="9"/>
  <c r="Y20" i="9"/>
  <c r="X20" i="9"/>
  <c r="W20" i="9"/>
  <c r="T20" i="9"/>
  <c r="T19" i="9"/>
  <c r="AC18" i="9"/>
  <c r="T18" i="9"/>
  <c r="T17" i="9"/>
  <c r="AC16" i="9"/>
  <c r="AB16" i="9"/>
  <c r="AA16" i="9"/>
  <c r="Z16" i="9"/>
  <c r="Y16" i="9"/>
  <c r="X16" i="9"/>
  <c r="W16" i="9"/>
  <c r="T16" i="9"/>
  <c r="T11" i="9"/>
  <c r="AC10" i="9"/>
  <c r="T10" i="9"/>
  <c r="T9" i="9"/>
  <c r="AC8" i="9"/>
  <c r="AB8" i="9"/>
  <c r="AA8" i="9"/>
  <c r="Z8" i="9"/>
  <c r="Y8" i="9"/>
  <c r="X8" i="9"/>
  <c r="W8" i="9"/>
  <c r="T8" i="9"/>
  <c r="T11" i="6"/>
  <c r="T10" i="6"/>
  <c r="T9" i="6"/>
  <c r="T8" i="6"/>
  <c r="T11" i="1"/>
  <c r="AC10" i="1"/>
  <c r="T10" i="1"/>
  <c r="T9" i="1"/>
  <c r="AC11" i="1"/>
  <c r="AC8" i="1"/>
  <c r="AB8" i="1"/>
  <c r="AA8" i="1"/>
  <c r="Z8" i="1"/>
  <c r="Y8" i="1"/>
  <c r="X8" i="1"/>
  <c r="W8" i="1"/>
  <c r="T8" i="1"/>
  <c r="V8" i="1" s="1"/>
  <c r="W8" i="6"/>
  <c r="X8" i="6"/>
  <c r="Y8" i="6"/>
  <c r="Z8" i="6"/>
  <c r="AA8" i="6"/>
  <c r="AB8" i="6"/>
  <c r="AC8" i="6"/>
  <c r="AC10" i="6"/>
  <c r="AC11" i="6"/>
  <c r="T12" i="6"/>
  <c r="W12" i="6"/>
  <c r="X12" i="6"/>
  <c r="Y12" i="6"/>
  <c r="Z12" i="6"/>
  <c r="AA12" i="6"/>
  <c r="AB12" i="6"/>
  <c r="AC12" i="6"/>
  <c r="T13" i="6"/>
  <c r="T14" i="6"/>
  <c r="AC15" i="6" s="1"/>
  <c r="AC14" i="6"/>
  <c r="T15" i="6"/>
  <c r="T16" i="6"/>
  <c r="W16" i="6"/>
  <c r="X16" i="6"/>
  <c r="Y16" i="6"/>
  <c r="Z16" i="6"/>
  <c r="AA16" i="6"/>
  <c r="AB16" i="6"/>
  <c r="AC16" i="6"/>
  <c r="T17" i="6"/>
  <c r="T18" i="6"/>
  <c r="AC18" i="6"/>
  <c r="T19" i="6"/>
  <c r="AC19" i="6"/>
  <c r="T20" i="6"/>
  <c r="W20" i="6"/>
  <c r="X20" i="6"/>
  <c r="Y20" i="6"/>
  <c r="Z20" i="6"/>
  <c r="AA20" i="6"/>
  <c r="AB20" i="6"/>
  <c r="AC20" i="6"/>
  <c r="T21" i="6"/>
  <c r="T22" i="6"/>
  <c r="AC23" i="6" s="1"/>
  <c r="AC22" i="6"/>
  <c r="T23" i="6"/>
  <c r="T8" i="8"/>
  <c r="W8" i="8"/>
  <c r="X8" i="8"/>
  <c r="Y8" i="8"/>
  <c r="Z8" i="8"/>
  <c r="AA8" i="8"/>
  <c r="AB8" i="8"/>
  <c r="AC8" i="8"/>
  <c r="T9" i="8"/>
  <c r="T10" i="8"/>
  <c r="AC10" i="8"/>
  <c r="T11" i="8"/>
  <c r="AC11" i="8"/>
  <c r="T12" i="8"/>
  <c r="W12" i="8"/>
  <c r="X12" i="8"/>
  <c r="Y12" i="8"/>
  <c r="Z12" i="8"/>
  <c r="AA12" i="8"/>
  <c r="AB12" i="8"/>
  <c r="AC12" i="8"/>
  <c r="T13" i="8"/>
  <c r="T14" i="8"/>
  <c r="AC15" i="8" s="1"/>
  <c r="AC14" i="8"/>
  <c r="T15" i="8"/>
  <c r="T20" i="5"/>
  <c r="W20" i="5"/>
  <c r="X20" i="5"/>
  <c r="Y20" i="5"/>
  <c r="Z20" i="5"/>
  <c r="AA20" i="5"/>
  <c r="AB20" i="5"/>
  <c r="AC20" i="5"/>
  <c r="T21" i="5"/>
  <c r="T22" i="5"/>
  <c r="AC22" i="5"/>
  <c r="T23" i="5"/>
  <c r="AC23" i="5"/>
  <c r="T24" i="5"/>
  <c r="W24" i="5"/>
  <c r="X24" i="5"/>
  <c r="Y24" i="5"/>
  <c r="Z24" i="5"/>
  <c r="AA24" i="5"/>
  <c r="AB24" i="5"/>
  <c r="AC24" i="5"/>
  <c r="T25" i="5"/>
  <c r="T26" i="5"/>
  <c r="AC27" i="5" s="1"/>
  <c r="AC26" i="5"/>
  <c r="T27" i="5"/>
  <c r="T8" i="5"/>
  <c r="W8" i="5"/>
  <c r="X8" i="5"/>
  <c r="Y8" i="5"/>
  <c r="Z8" i="5"/>
  <c r="AA8" i="5"/>
  <c r="AB8" i="5"/>
  <c r="AC8" i="5"/>
  <c r="T9" i="5"/>
  <c r="T10" i="5"/>
  <c r="AC10" i="5"/>
  <c r="T11" i="5"/>
  <c r="AC11" i="5"/>
  <c r="T12" i="5"/>
  <c r="W12" i="5"/>
  <c r="X12" i="5"/>
  <c r="Y12" i="5"/>
  <c r="Z12" i="5"/>
  <c r="AA12" i="5"/>
  <c r="AB12" i="5"/>
  <c r="AC12" i="5"/>
  <c r="T13" i="5"/>
  <c r="T14" i="5"/>
  <c r="AC15" i="5" s="1"/>
  <c r="AC14" i="5"/>
  <c r="T15" i="5"/>
  <c r="T20" i="4"/>
  <c r="W20" i="4"/>
  <c r="X20" i="4"/>
  <c r="Y20" i="4"/>
  <c r="Z20" i="4"/>
  <c r="AA20" i="4"/>
  <c r="AB20" i="4"/>
  <c r="AC20" i="4"/>
  <c r="T21" i="4"/>
  <c r="T22" i="4"/>
  <c r="AC22" i="4"/>
  <c r="T23" i="4"/>
  <c r="AC23" i="4"/>
  <c r="T24" i="4"/>
  <c r="W24" i="4"/>
  <c r="X24" i="4"/>
  <c r="Y24" i="4"/>
  <c r="Z24" i="4"/>
  <c r="AA24" i="4"/>
  <c r="AB24" i="4"/>
  <c r="AC24" i="4"/>
  <c r="T25" i="4"/>
  <c r="T26" i="4"/>
  <c r="AC27" i="4" s="1"/>
  <c r="AC26" i="4"/>
  <c r="T27" i="4"/>
  <c r="T12" i="4"/>
  <c r="V12" i="4" s="1"/>
  <c r="W12" i="4"/>
  <c r="X12" i="4"/>
  <c r="Y12" i="4"/>
  <c r="Z12" i="4"/>
  <c r="AA12" i="4"/>
  <c r="AB12" i="4"/>
  <c r="AC12" i="4"/>
  <c r="T13" i="4"/>
  <c r="T14" i="4"/>
  <c r="AC14" i="4"/>
  <c r="T15" i="4"/>
  <c r="AC15" i="4"/>
  <c r="T8" i="4"/>
  <c r="W8" i="4"/>
  <c r="X8" i="4"/>
  <c r="Y8" i="4"/>
  <c r="Z8" i="4"/>
  <c r="AA8" i="4"/>
  <c r="AB8" i="4"/>
  <c r="AC8" i="4"/>
  <c r="T9" i="4"/>
  <c r="T10" i="4"/>
  <c r="AC11" i="4" s="1"/>
  <c r="AC10" i="4"/>
  <c r="T11" i="4"/>
  <c r="T32" i="4"/>
  <c r="W32" i="4"/>
  <c r="X32" i="4"/>
  <c r="Y32" i="4"/>
  <c r="Z32" i="4"/>
  <c r="AA32" i="4"/>
  <c r="AB32" i="4"/>
  <c r="AC32" i="4"/>
  <c r="T33" i="4"/>
  <c r="T34" i="4"/>
  <c r="AC34" i="4"/>
  <c r="T35" i="4"/>
  <c r="AC35" i="4"/>
  <c r="T28" i="4"/>
  <c r="W28" i="4"/>
  <c r="X28" i="4"/>
  <c r="Y28" i="4"/>
  <c r="Z28" i="4"/>
  <c r="AA28" i="4"/>
  <c r="AB28" i="4"/>
  <c r="AC28" i="4"/>
  <c r="T29" i="4"/>
  <c r="T30" i="4"/>
  <c r="AC31" i="4" s="1"/>
  <c r="AC30" i="4"/>
  <c r="T31" i="4"/>
  <c r="T36" i="4"/>
  <c r="V36" i="4" s="1"/>
  <c r="W36" i="4"/>
  <c r="X36" i="4"/>
  <c r="Y36" i="4"/>
  <c r="Z36" i="4"/>
  <c r="AA36" i="4"/>
  <c r="AB36" i="4"/>
  <c r="AC36" i="4"/>
  <c r="T37" i="4"/>
  <c r="T38" i="4"/>
  <c r="AC38" i="4"/>
  <c r="T39" i="4"/>
  <c r="AC39" i="4"/>
  <c r="T16" i="4"/>
  <c r="W16" i="4"/>
  <c r="X16" i="4"/>
  <c r="Y16" i="4"/>
  <c r="Z16" i="4"/>
  <c r="AA16" i="4"/>
  <c r="AB16" i="4"/>
  <c r="AC16" i="4"/>
  <c r="T17" i="4"/>
  <c r="T18" i="4"/>
  <c r="AC19" i="4" s="1"/>
  <c r="AC18" i="4"/>
  <c r="T19" i="4"/>
  <c r="T8" i="2"/>
  <c r="W8" i="2"/>
  <c r="X8" i="2"/>
  <c r="Y8" i="2"/>
  <c r="Z8" i="2"/>
  <c r="AA8" i="2"/>
  <c r="AB8" i="2"/>
  <c r="AC8" i="2"/>
  <c r="T9" i="2"/>
  <c r="T10" i="2"/>
  <c r="AC10" i="2"/>
  <c r="T11" i="2"/>
  <c r="AC11" i="2"/>
  <c r="T12" i="2"/>
  <c r="W12" i="2"/>
  <c r="X12" i="2"/>
  <c r="Y12" i="2"/>
  <c r="Z12" i="2"/>
  <c r="AA12" i="2"/>
  <c r="AB12" i="2"/>
  <c r="AC12" i="2"/>
  <c r="T13" i="2"/>
  <c r="T14" i="2"/>
  <c r="AC15" i="2" s="1"/>
  <c r="AC14" i="2"/>
  <c r="T15" i="2"/>
  <c r="T16" i="2"/>
  <c r="W16" i="2"/>
  <c r="X16" i="2"/>
  <c r="Y16" i="2"/>
  <c r="Z16" i="2"/>
  <c r="AA16" i="2"/>
  <c r="AB16" i="2"/>
  <c r="AC16" i="2"/>
  <c r="T17" i="2"/>
  <c r="AC19" i="2" s="1"/>
  <c r="T18" i="2"/>
  <c r="T19" i="2"/>
  <c r="V12" i="2"/>
  <c r="V28" i="4"/>
  <c r="V20" i="5"/>
  <c r="V8" i="4"/>
  <c r="V20" i="4"/>
  <c r="V8" i="5"/>
  <c r="V32" i="4"/>
  <c r="V24" i="5"/>
  <c r="V24" i="4" l="1"/>
  <c r="V12" i="5"/>
  <c r="V16" i="4"/>
  <c r="V8" i="6"/>
  <c r="V8" i="9"/>
  <c r="AC11" i="9"/>
  <c r="V16" i="9"/>
  <c r="AC19" i="9"/>
  <c r="V20" i="9"/>
  <c r="AC23" i="9"/>
  <c r="V12" i="9"/>
  <c r="AC15" i="9"/>
  <c r="V12" i="10"/>
  <c r="AC51" i="10"/>
  <c r="AC27" i="10"/>
  <c r="V12" i="1"/>
  <c r="V16" i="2"/>
  <c r="V8" i="2"/>
  <c r="V12" i="8"/>
  <c r="V8" i="8"/>
  <c r="V20" i="6"/>
  <c r="V16" i="6"/>
  <c r="V12" i="6"/>
</calcChain>
</file>

<file path=xl/sharedStrings.xml><?xml version="1.0" encoding="utf-8"?>
<sst xmlns="http://schemas.openxmlformats.org/spreadsheetml/2006/main" count="503" uniqueCount="114">
  <si>
    <t>Body</t>
  </si>
  <si>
    <t>R</t>
  </si>
  <si>
    <t>5*</t>
  </si>
  <si>
    <t>Celkový čas</t>
  </si>
  <si>
    <t>Team</t>
  </si>
  <si>
    <t>B</t>
  </si>
  <si>
    <t>C</t>
  </si>
  <si>
    <t>Ž</t>
  </si>
  <si>
    <t>za kolo</t>
  </si>
  <si>
    <t>Celkom</t>
  </si>
  <si>
    <t>Počty bodov</t>
  </si>
  <si>
    <t>VÝSLEDKOVÁ LISTINA</t>
  </si>
  <si>
    <t>Priemer bodov</t>
  </si>
  <si>
    <t>A</t>
  </si>
  <si>
    <t>V</t>
  </si>
  <si>
    <t>P.č.</t>
  </si>
  <si>
    <t>Št.č.</t>
  </si>
  <si>
    <t>Meno</t>
  </si>
  <si>
    <t xml:space="preserve">  </t>
  </si>
  <si>
    <t>Medzinárodné Majstrovstvá Slovenska</t>
  </si>
  <si>
    <t>Motocykel</t>
  </si>
  <si>
    <t>Krajina</t>
  </si>
  <si>
    <t>TRIAL NITRA</t>
  </si>
  <si>
    <t>Cc</t>
  </si>
  <si>
    <t>SK</t>
  </si>
  <si>
    <t>Vladimír</t>
  </si>
  <si>
    <t>Ján</t>
  </si>
  <si>
    <t>Gurín</t>
  </si>
  <si>
    <t>Daniel</t>
  </si>
  <si>
    <t>Milan</t>
  </si>
  <si>
    <t>Ivan</t>
  </si>
  <si>
    <t>Tomáš</t>
  </si>
  <si>
    <t>Juraj</t>
  </si>
  <si>
    <t>Gura</t>
  </si>
  <si>
    <t>Peter</t>
  </si>
  <si>
    <t>Osúch</t>
  </si>
  <si>
    <t>Chalama</t>
  </si>
  <si>
    <t>Jakub</t>
  </si>
  <si>
    <t>Slivka</t>
  </si>
  <si>
    <t>Adam</t>
  </si>
  <si>
    <t>Kollár</t>
  </si>
  <si>
    <t>X</t>
  </si>
  <si>
    <t>TRIAL 2017</t>
  </si>
  <si>
    <t>Mikunda</t>
  </si>
  <si>
    <t>Prokop</t>
  </si>
  <si>
    <t>Albín</t>
  </si>
  <si>
    <t>Pilát</t>
  </si>
  <si>
    <t>Pásztor</t>
  </si>
  <si>
    <t>Simon</t>
  </si>
  <si>
    <t>Karel</t>
  </si>
  <si>
    <t>Bálintová</t>
  </si>
  <si>
    <t>Nina</t>
  </si>
  <si>
    <t>Udvardy</t>
  </si>
  <si>
    <t>Janko</t>
  </si>
  <si>
    <t>Kothay</t>
  </si>
  <si>
    <t>Vladko</t>
  </si>
  <si>
    <t>Ofúkaný</t>
  </si>
  <si>
    <t>Szabó</t>
  </si>
  <si>
    <t>1.</t>
  </si>
  <si>
    <t>2.</t>
  </si>
  <si>
    <t>3.</t>
  </si>
  <si>
    <t>4.</t>
  </si>
  <si>
    <t>5.</t>
  </si>
  <si>
    <t>6.</t>
  </si>
  <si>
    <t>7.</t>
  </si>
  <si>
    <t>Miháliček</t>
  </si>
  <si>
    <t>Navrátil</t>
  </si>
  <si>
    <t>Lukáš</t>
  </si>
  <si>
    <t>SR</t>
  </si>
  <si>
    <t>Mitosz</t>
  </si>
  <si>
    <t>Zyznowski</t>
  </si>
  <si>
    <t>Kuzak</t>
  </si>
  <si>
    <t>Tomasz</t>
  </si>
  <si>
    <t>Dedina</t>
  </si>
  <si>
    <t>PL</t>
  </si>
  <si>
    <t>ČR</t>
  </si>
  <si>
    <t>Sýkora</t>
  </si>
  <si>
    <t>Buchtík</t>
  </si>
  <si>
    <t>Vlastimil</t>
  </si>
  <si>
    <t>Ondruš</t>
  </si>
  <si>
    <t>Branislav</t>
  </si>
  <si>
    <t>Ošlejšek</t>
  </si>
  <si>
    <t>CL</t>
  </si>
  <si>
    <t>Sordyl</t>
  </si>
  <si>
    <t>Šimon</t>
  </si>
  <si>
    <t>Martyna</t>
  </si>
  <si>
    <t>Krzysztof</t>
  </si>
  <si>
    <t>Marcina</t>
  </si>
  <si>
    <t>H</t>
  </si>
  <si>
    <t>Martin</t>
  </si>
  <si>
    <t>Gurínová</t>
  </si>
  <si>
    <t>Lucia</t>
  </si>
  <si>
    <t>Lehotský</t>
  </si>
  <si>
    <t>Jozef</t>
  </si>
  <si>
    <t>8.</t>
  </si>
  <si>
    <t>9.</t>
  </si>
  <si>
    <t xml:space="preserve">Kothay </t>
  </si>
  <si>
    <t>Lovíšek</t>
  </si>
  <si>
    <t>Mudrák</t>
  </si>
  <si>
    <t>Miroslav</t>
  </si>
  <si>
    <t>Podhradsky</t>
  </si>
  <si>
    <t>Bálint</t>
  </si>
  <si>
    <t>Andrej</t>
  </si>
  <si>
    <t>ľ</t>
  </si>
  <si>
    <t>10.</t>
  </si>
  <si>
    <t>11.</t>
  </si>
  <si>
    <t xml:space="preserve">Szabó </t>
  </si>
  <si>
    <t>Samko</t>
  </si>
  <si>
    <t>Tadeus</t>
  </si>
  <si>
    <t>CZ</t>
  </si>
  <si>
    <t xml:space="preserve">  - 8 rokov</t>
  </si>
  <si>
    <t xml:space="preserve">Samuel </t>
  </si>
  <si>
    <t xml:space="preserve">  + 8 rokov</t>
  </si>
  <si>
    <t>Pretekári mimo poradia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</si>
</sst>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3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40"/>
      <name val="Arial CE"/>
      <charset val="238"/>
    </font>
    <font>
      <b/>
      <sz val="14"/>
      <name val="Arial"/>
      <family val="2"/>
    </font>
    <font>
      <b/>
      <sz val="40"/>
      <name val="Arial CE"/>
      <family val="2"/>
      <charset val="238"/>
    </font>
    <font>
      <b/>
      <sz val="30"/>
      <name val="Arial CE"/>
      <charset val="238"/>
    </font>
    <font>
      <b/>
      <sz val="12"/>
      <name val="Arial"/>
      <family val="2"/>
      <charset val="238"/>
    </font>
    <font>
      <b/>
      <sz val="16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4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2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21" fontId="8" fillId="0" borderId="32" xfId="0" applyNumberFormat="1" applyFont="1" applyBorder="1" applyAlignment="1">
      <alignment horizontal="center"/>
    </xf>
    <xf numFmtId="21" fontId="8" fillId="0" borderId="33" xfId="0" applyNumberFormat="1" applyFont="1" applyBorder="1" applyAlignment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21" fontId="8" fillId="0" borderId="3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35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5" xfId="0" applyFont="1" applyFill="1" applyBorder="1"/>
    <xf numFmtId="0" fontId="8" fillId="0" borderId="8" xfId="0" applyFont="1" applyFill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3" borderId="36" xfId="0" applyNumberFormat="1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8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Continuous"/>
    </xf>
    <xf numFmtId="0" fontId="9" fillId="0" borderId="2" xfId="0" applyNumberFormat="1" applyFont="1" applyBorder="1" applyAlignment="1">
      <alignment horizontal="centerContinuous"/>
    </xf>
    <xf numFmtId="0" fontId="9" fillId="0" borderId="8" xfId="0" applyNumberFormat="1" applyFont="1" applyBorder="1" applyAlignment="1">
      <alignment horizontal="center"/>
    </xf>
    <xf numFmtId="20" fontId="18" fillId="0" borderId="29" xfId="0" applyNumberFormat="1" applyFont="1" applyBorder="1" applyAlignment="1">
      <alignment horizontal="center"/>
    </xf>
    <xf numFmtId="0" fontId="9" fillId="0" borderId="45" xfId="0" applyNumberFormat="1" applyFont="1" applyBorder="1" applyAlignment="1" applyProtection="1">
      <alignment horizontal="center"/>
      <protection locked="0"/>
    </xf>
    <xf numFmtId="0" fontId="9" fillId="0" borderId="7" xfId="0" applyNumberFormat="1" applyFont="1" applyBorder="1" applyAlignment="1" applyProtection="1">
      <alignment horizontal="center"/>
      <protection locked="0"/>
    </xf>
    <xf numFmtId="0" fontId="9" fillId="0" borderId="6" xfId="0" applyFont="1" applyFill="1" applyBorder="1"/>
    <xf numFmtId="0" fontId="8" fillId="0" borderId="33" xfId="0" applyNumberFormat="1" applyFont="1" applyBorder="1" applyAlignment="1">
      <alignment horizontal="center"/>
    </xf>
    <xf numFmtId="0" fontId="8" fillId="3" borderId="23" xfId="0" applyNumberFormat="1" applyFont="1" applyFill="1" applyBorder="1" applyAlignment="1">
      <alignment horizontal="center"/>
    </xf>
    <xf numFmtId="0" fontId="8" fillId="3" borderId="24" xfId="0" applyNumberFormat="1" applyFont="1" applyFill="1" applyBorder="1" applyAlignment="1">
      <alignment horizontal="center"/>
    </xf>
    <xf numFmtId="0" fontId="9" fillId="0" borderId="44" xfId="0" applyNumberFormat="1" applyFont="1" applyBorder="1" applyAlignment="1" applyProtection="1">
      <alignment horizontal="center"/>
      <protection locked="0"/>
    </xf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35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8" fillId="4" borderId="14" xfId="0" applyFont="1" applyFill="1" applyBorder="1"/>
    <xf numFmtId="0" fontId="9" fillId="0" borderId="35" xfId="0" applyFont="1" applyBorder="1" applyAlignment="1">
      <alignment horizontal="center"/>
    </xf>
    <xf numFmtId="0" fontId="9" fillId="4" borderId="6" xfId="0" applyFont="1" applyFill="1" applyBorder="1"/>
    <xf numFmtId="0" fontId="9" fillId="0" borderId="34" xfId="0" applyNumberFormat="1" applyFont="1" applyBorder="1" applyAlignment="1">
      <alignment horizontal="center"/>
    </xf>
    <xf numFmtId="0" fontId="8" fillId="3" borderId="27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right"/>
    </xf>
    <xf numFmtId="0" fontId="9" fillId="0" borderId="16" xfId="0" applyNumberFormat="1" applyFont="1" applyBorder="1" applyAlignment="1" applyProtection="1">
      <alignment horizontal="center"/>
      <protection locked="0"/>
    </xf>
    <xf numFmtId="0" fontId="9" fillId="0" borderId="49" xfId="0" applyNumberFormat="1" applyFont="1" applyBorder="1" applyAlignment="1" applyProtection="1">
      <alignment horizontal="center"/>
      <protection locked="0"/>
    </xf>
    <xf numFmtId="0" fontId="8" fillId="0" borderId="49" xfId="0" applyNumberFormat="1" applyFont="1" applyBorder="1" applyAlignment="1" applyProtection="1">
      <alignment horizontal="center"/>
    </xf>
    <xf numFmtId="20" fontId="18" fillId="0" borderId="16" xfId="0" applyNumberFormat="1" applyFont="1" applyBorder="1" applyAlignment="1">
      <alignment horizontal="center"/>
    </xf>
    <xf numFmtId="0" fontId="10" fillId="0" borderId="35" xfId="0" applyFont="1" applyFill="1" applyBorder="1"/>
    <xf numFmtId="0" fontId="10" fillId="0" borderId="1" xfId="0" applyFont="1" applyFill="1" applyBorder="1"/>
    <xf numFmtId="0" fontId="10" fillId="0" borderId="2" xfId="0" applyFont="1" applyFill="1" applyBorder="1" applyAlignment="1">
      <alignment horizontal="right"/>
    </xf>
    <xf numFmtId="0" fontId="10" fillId="0" borderId="10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NumberFormat="1" applyFont="1" applyBorder="1" applyAlignment="1"/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right"/>
    </xf>
    <xf numFmtId="0" fontId="8" fillId="6" borderId="14" xfId="0" applyFont="1" applyFill="1" applyBorder="1"/>
    <xf numFmtId="0" fontId="9" fillId="6" borderId="6" xfId="0" applyFont="1" applyFill="1" applyBorder="1"/>
    <xf numFmtId="0" fontId="8" fillId="5" borderId="14" xfId="0" applyFont="1" applyFill="1" applyBorder="1"/>
    <xf numFmtId="0" fontId="9" fillId="5" borderId="6" xfId="0" applyFont="1" applyFill="1" applyBorder="1"/>
    <xf numFmtId="0" fontId="8" fillId="0" borderId="14" xfId="0" applyFont="1" applyFill="1" applyBorder="1"/>
    <xf numFmtId="0" fontId="8" fillId="7" borderId="9" xfId="0" applyFont="1" applyFill="1" applyBorder="1"/>
    <xf numFmtId="0" fontId="9" fillId="7" borderId="9" xfId="0" applyFont="1" applyFill="1" applyBorder="1"/>
    <xf numFmtId="0" fontId="8" fillId="7" borderId="14" xfId="0" applyFont="1" applyFill="1" applyBorder="1"/>
    <xf numFmtId="0" fontId="9" fillId="7" borderId="6" xfId="0" applyFont="1" applyFill="1" applyBorder="1"/>
    <xf numFmtId="0" fontId="10" fillId="7" borderId="14" xfId="0" applyFont="1" applyFill="1" applyBorder="1" applyAlignment="1">
      <alignment horizontal="right"/>
    </xf>
    <xf numFmtId="0" fontId="21" fillId="0" borderId="43" xfId="0" applyFont="1" applyBorder="1" applyAlignment="1">
      <alignment horizontal="center"/>
    </xf>
    <xf numFmtId="0" fontId="21" fillId="0" borderId="43" xfId="0" applyFont="1" applyBorder="1"/>
    <xf numFmtId="0" fontId="1" fillId="7" borderId="7" xfId="1" applyFont="1" applyFill="1" applyBorder="1"/>
    <xf numFmtId="0" fontId="7" fillId="7" borderId="3" xfId="1" applyFont="1" applyFill="1" applyBorder="1"/>
    <xf numFmtId="0" fontId="10" fillId="0" borderId="15" xfId="0" applyNumberFormat="1" applyFont="1" applyBorder="1" applyAlignment="1">
      <alignment horizontal="right"/>
    </xf>
    <xf numFmtId="20" fontId="18" fillId="0" borderId="14" xfId="0" applyNumberFormat="1" applyFont="1" applyBorder="1" applyAlignment="1">
      <alignment horizontal="center"/>
    </xf>
    <xf numFmtId="0" fontId="9" fillId="0" borderId="5" xfId="0" applyFont="1" applyFill="1" applyBorder="1" applyAlignment="1">
      <alignment horizontal="right"/>
    </xf>
    <xf numFmtId="0" fontId="8" fillId="3" borderId="25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 applyProtection="1">
      <alignment horizontal="center"/>
      <protection locked="0"/>
    </xf>
    <xf numFmtId="0" fontId="8" fillId="0" borderId="1" xfId="0" applyNumberFormat="1" applyFont="1" applyBorder="1" applyAlignment="1" applyProtection="1">
      <alignment horizontal="center"/>
    </xf>
    <xf numFmtId="0" fontId="16" fillId="0" borderId="1" xfId="0" applyNumberFormat="1" applyFont="1" applyBorder="1" applyAlignment="1" applyProtection="1">
      <alignment horizontal="center" vertical="center"/>
      <protection locked="0"/>
    </xf>
    <xf numFmtId="20" fontId="1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 applyProtection="1">
      <alignment horizontal="center"/>
    </xf>
    <xf numFmtId="0" fontId="16" fillId="0" borderId="3" xfId="0" applyNumberFormat="1" applyFont="1" applyBorder="1" applyAlignment="1" applyProtection="1">
      <alignment horizontal="center" vertical="center"/>
      <protection locked="0"/>
    </xf>
    <xf numFmtId="20" fontId="18" fillId="0" borderId="3" xfId="0" applyNumberFormat="1" applyFont="1" applyBorder="1" applyAlignment="1">
      <alignment horizontal="center"/>
    </xf>
    <xf numFmtId="0" fontId="11" fillId="0" borderId="3" xfId="0" applyNumberFormat="1" applyFont="1" applyBorder="1" applyAlignment="1"/>
    <xf numFmtId="0" fontId="8" fillId="0" borderId="3" xfId="0" applyNumberFormat="1" applyFont="1" applyBorder="1" applyAlignment="1">
      <alignment horizontal="center"/>
    </xf>
    <xf numFmtId="0" fontId="10" fillId="0" borderId="3" xfId="0" applyNumberFormat="1" applyFont="1" applyBorder="1"/>
    <xf numFmtId="0" fontId="10" fillId="0" borderId="3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right"/>
    </xf>
    <xf numFmtId="0" fontId="10" fillId="0" borderId="8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/>
    </xf>
    <xf numFmtId="20" fontId="18" fillId="0" borderId="50" xfId="0" applyNumberFormat="1" applyFont="1" applyBorder="1" applyAlignment="1">
      <alignment horizontal="center"/>
    </xf>
    <xf numFmtId="20" fontId="18" fillId="0" borderId="48" xfId="0" applyNumberFormat="1" applyFont="1" applyBorder="1" applyAlignment="1">
      <alignment horizontal="center"/>
    </xf>
    <xf numFmtId="0" fontId="16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40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6" fillId="4" borderId="47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10" xfId="0" applyNumberFormat="1" applyFont="1" applyBorder="1" applyAlignment="1" applyProtection="1">
      <alignment horizontal="center" vertical="center"/>
      <protection locked="0"/>
    </xf>
    <xf numFmtId="0" fontId="16" fillId="0" borderId="11" xfId="0" applyNumberFormat="1" applyFont="1" applyBorder="1" applyAlignment="1" applyProtection="1">
      <alignment horizontal="center" vertical="center"/>
      <protection locked="0"/>
    </xf>
    <xf numFmtId="0" fontId="16" fillId="6" borderId="47" xfId="0" applyFont="1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42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7" borderId="47" xfId="0" applyFont="1" applyFill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/>
    </xf>
    <xf numFmtId="0" fontId="17" fillId="7" borderId="41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center"/>
    </xf>
    <xf numFmtId="0" fontId="16" fillId="0" borderId="39" xfId="0" applyNumberFormat="1" applyFont="1" applyBorder="1" applyAlignment="1" applyProtection="1">
      <alignment horizontal="center"/>
      <protection locked="0"/>
    </xf>
    <xf numFmtId="0" fontId="16" fillId="0" borderId="40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  <xf numFmtId="0" fontId="16" fillId="0" borderId="46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center" vertical="center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10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76200</xdr:colOff>
      <xdr:row>0</xdr:row>
      <xdr:rowOff>342900</xdr:rowOff>
    </xdr:from>
    <xdr:to>
      <xdr:col>20</xdr:col>
      <xdr:colOff>409575</xdr:colOff>
      <xdr:row>1</xdr:row>
      <xdr:rowOff>333375</xdr:rowOff>
    </xdr:to>
    <xdr:sp macro="" textlink="">
      <xdr:nvSpPr>
        <xdr:cNvPr id="125051" name="Rectangle 2" descr="smf"/>
        <xdr:cNvSpPr>
          <a:spLocks noChangeArrowheads="1"/>
        </xdr:cNvSpPr>
      </xdr:nvSpPr>
      <xdr:spPr bwMode="auto">
        <a:xfrm>
          <a:off x="7486650" y="342900"/>
          <a:ext cx="942975" cy="571500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19050</xdr:colOff>
      <xdr:row>0</xdr:row>
      <xdr:rowOff>380659</xdr:rowOff>
    </xdr:from>
    <xdr:to>
      <xdr:col>26</xdr:col>
      <xdr:colOff>170600</xdr:colOff>
      <xdr:row>1</xdr:row>
      <xdr:rowOff>409575</xdr:rowOff>
    </xdr:to>
    <xdr:pic>
      <xdr:nvPicPr>
        <xdr:cNvPr id="125052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363075" y="380659"/>
          <a:ext cx="942125" cy="60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409575</xdr:colOff>
      <xdr:row>0</xdr:row>
      <xdr:rowOff>304800</xdr:rowOff>
    </xdr:from>
    <xdr:to>
      <xdr:col>23</xdr:col>
      <xdr:colOff>47624</xdr:colOff>
      <xdr:row>1</xdr:row>
      <xdr:rowOff>479334</xdr:rowOff>
    </xdr:to>
    <xdr:pic>
      <xdr:nvPicPr>
        <xdr:cNvPr id="235" name="Obrázok 23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304800"/>
          <a:ext cx="962024" cy="755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266700</xdr:rowOff>
    </xdr:from>
    <xdr:to>
      <xdr:col>20</xdr:col>
      <xdr:colOff>409575</xdr:colOff>
      <xdr:row>1</xdr:row>
      <xdr:rowOff>390525</xdr:rowOff>
    </xdr:to>
    <xdr:sp macro="" textlink="">
      <xdr:nvSpPr>
        <xdr:cNvPr id="112806" name="Rectangle 2" descr="smf"/>
        <xdr:cNvSpPr>
          <a:spLocks noChangeArrowheads="1"/>
        </xdr:cNvSpPr>
      </xdr:nvSpPr>
      <xdr:spPr bwMode="auto">
        <a:xfrm>
          <a:off x="7467600" y="26670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95250</xdr:colOff>
      <xdr:row>0</xdr:row>
      <xdr:rowOff>304800</xdr:rowOff>
    </xdr:from>
    <xdr:to>
      <xdr:col>26</xdr:col>
      <xdr:colOff>238125</xdr:colOff>
      <xdr:row>1</xdr:row>
      <xdr:rowOff>428625</xdr:rowOff>
    </xdr:to>
    <xdr:pic>
      <xdr:nvPicPr>
        <xdr:cNvPr id="112807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9750" y="304800"/>
          <a:ext cx="933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238125</xdr:rowOff>
    </xdr:from>
    <xdr:to>
      <xdr:col>1</xdr:col>
      <xdr:colOff>200025</xdr:colOff>
      <xdr:row>1</xdr:row>
      <xdr:rowOff>409575</xdr:rowOff>
    </xdr:to>
    <xdr:pic>
      <xdr:nvPicPr>
        <xdr:cNvPr id="112808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9525</xdr:colOff>
      <xdr:row>0</xdr:row>
      <xdr:rowOff>200025</xdr:rowOff>
    </xdr:from>
    <xdr:to>
      <xdr:col>23</xdr:col>
      <xdr:colOff>85724</xdr:colOff>
      <xdr:row>1</xdr:row>
      <xdr:rowOff>526959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200025"/>
          <a:ext cx="962024" cy="755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0</xdr:row>
      <xdr:rowOff>247650</xdr:rowOff>
    </xdr:from>
    <xdr:to>
      <xdr:col>21</xdr:col>
      <xdr:colOff>0</xdr:colOff>
      <xdr:row>1</xdr:row>
      <xdr:rowOff>371475</xdr:rowOff>
    </xdr:to>
    <xdr:sp macro="" textlink="">
      <xdr:nvSpPr>
        <xdr:cNvPr id="113830" name="Rectangle 2" descr="smf"/>
        <xdr:cNvSpPr>
          <a:spLocks noChangeArrowheads="1"/>
        </xdr:cNvSpPr>
      </xdr:nvSpPr>
      <xdr:spPr bwMode="auto">
        <a:xfrm>
          <a:off x="7486650" y="247650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66675</xdr:colOff>
      <xdr:row>0</xdr:row>
      <xdr:rowOff>266699</xdr:rowOff>
    </xdr:from>
    <xdr:to>
      <xdr:col>26</xdr:col>
      <xdr:colOff>256868</xdr:colOff>
      <xdr:row>1</xdr:row>
      <xdr:rowOff>380999</xdr:rowOff>
    </xdr:to>
    <xdr:pic>
      <xdr:nvPicPr>
        <xdr:cNvPr id="113831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96425" y="266699"/>
          <a:ext cx="98076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238125</xdr:rowOff>
    </xdr:from>
    <xdr:to>
      <xdr:col>1</xdr:col>
      <xdr:colOff>209550</xdr:colOff>
      <xdr:row>1</xdr:row>
      <xdr:rowOff>409575</xdr:rowOff>
    </xdr:to>
    <xdr:pic>
      <xdr:nvPicPr>
        <xdr:cNvPr id="113832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19050</xdr:colOff>
      <xdr:row>0</xdr:row>
      <xdr:rowOff>171450</xdr:rowOff>
    </xdr:from>
    <xdr:to>
      <xdr:col>23</xdr:col>
      <xdr:colOff>95249</xdr:colOff>
      <xdr:row>1</xdr:row>
      <xdr:rowOff>498384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171450"/>
          <a:ext cx="962024" cy="755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209550</xdr:rowOff>
    </xdr:from>
    <xdr:to>
      <xdr:col>20</xdr:col>
      <xdr:colOff>485775</xdr:colOff>
      <xdr:row>1</xdr:row>
      <xdr:rowOff>333375</xdr:rowOff>
    </xdr:to>
    <xdr:sp macro="" textlink="">
      <xdr:nvSpPr>
        <xdr:cNvPr id="114854" name="Rectangle 2" descr="smf"/>
        <xdr:cNvSpPr>
          <a:spLocks noChangeArrowheads="1"/>
        </xdr:cNvSpPr>
      </xdr:nvSpPr>
      <xdr:spPr bwMode="auto">
        <a:xfrm>
          <a:off x="7458075" y="209550"/>
          <a:ext cx="104775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76200</xdr:colOff>
      <xdr:row>0</xdr:row>
      <xdr:rowOff>276225</xdr:rowOff>
    </xdr:from>
    <xdr:to>
      <xdr:col>26</xdr:col>
      <xdr:colOff>249186</xdr:colOff>
      <xdr:row>1</xdr:row>
      <xdr:rowOff>381000</xdr:rowOff>
    </xdr:to>
    <xdr:pic>
      <xdr:nvPicPr>
        <xdr:cNvPr id="114855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96425" y="276225"/>
          <a:ext cx="963561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238125</xdr:rowOff>
    </xdr:from>
    <xdr:to>
      <xdr:col>1</xdr:col>
      <xdr:colOff>209550</xdr:colOff>
      <xdr:row>1</xdr:row>
      <xdr:rowOff>409575</xdr:rowOff>
    </xdr:to>
    <xdr:pic>
      <xdr:nvPicPr>
        <xdr:cNvPr id="114856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0</xdr:row>
      <xdr:rowOff>180975</xdr:rowOff>
    </xdr:from>
    <xdr:to>
      <xdr:col>23</xdr:col>
      <xdr:colOff>76199</xdr:colOff>
      <xdr:row>1</xdr:row>
      <xdr:rowOff>507909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180975"/>
          <a:ext cx="962024" cy="7555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266700</xdr:rowOff>
    </xdr:from>
    <xdr:to>
      <xdr:col>20</xdr:col>
      <xdr:colOff>400050</xdr:colOff>
      <xdr:row>1</xdr:row>
      <xdr:rowOff>390525</xdr:rowOff>
    </xdr:to>
    <xdr:sp macro="" textlink="">
      <xdr:nvSpPr>
        <xdr:cNvPr id="115878" name="Rectangle 2" descr="smf"/>
        <xdr:cNvSpPr>
          <a:spLocks noChangeArrowheads="1"/>
        </xdr:cNvSpPr>
      </xdr:nvSpPr>
      <xdr:spPr bwMode="auto">
        <a:xfrm>
          <a:off x="7458075" y="266700"/>
          <a:ext cx="96202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66675</xdr:colOff>
      <xdr:row>0</xdr:row>
      <xdr:rowOff>304800</xdr:rowOff>
    </xdr:from>
    <xdr:to>
      <xdr:col>26</xdr:col>
      <xdr:colOff>222455</xdr:colOff>
      <xdr:row>1</xdr:row>
      <xdr:rowOff>400050</xdr:rowOff>
    </xdr:to>
    <xdr:pic>
      <xdr:nvPicPr>
        <xdr:cNvPr id="115879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01175" y="304800"/>
          <a:ext cx="94635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238125</xdr:rowOff>
    </xdr:from>
    <xdr:to>
      <xdr:col>1</xdr:col>
      <xdr:colOff>209550</xdr:colOff>
      <xdr:row>1</xdr:row>
      <xdr:rowOff>409575</xdr:rowOff>
    </xdr:to>
    <xdr:pic>
      <xdr:nvPicPr>
        <xdr:cNvPr id="115880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9525</xdr:colOff>
      <xdr:row>0</xdr:row>
      <xdr:rowOff>200025</xdr:rowOff>
    </xdr:from>
    <xdr:to>
      <xdr:col>23</xdr:col>
      <xdr:colOff>85724</xdr:colOff>
      <xdr:row>1</xdr:row>
      <xdr:rowOff>526959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200025"/>
          <a:ext cx="962024" cy="7555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228600</xdr:rowOff>
    </xdr:from>
    <xdr:to>
      <xdr:col>20</xdr:col>
      <xdr:colOff>504825</xdr:colOff>
      <xdr:row>1</xdr:row>
      <xdr:rowOff>352425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7467600" y="228600"/>
          <a:ext cx="1057275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0</xdr:row>
      <xdr:rowOff>276054</xdr:rowOff>
    </xdr:from>
    <xdr:to>
      <xdr:col>26</xdr:col>
      <xdr:colOff>190500</xdr:colOff>
      <xdr:row>1</xdr:row>
      <xdr:rowOff>390524</xdr:rowOff>
    </xdr:to>
    <xdr:pic>
      <xdr:nvPicPr>
        <xdr:cNvPr id="4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9750" y="276054"/>
          <a:ext cx="981075" cy="543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200025</xdr:rowOff>
    </xdr:from>
    <xdr:to>
      <xdr:col>1</xdr:col>
      <xdr:colOff>209550</xdr:colOff>
      <xdr:row>1</xdr:row>
      <xdr:rowOff>609600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00025"/>
          <a:ext cx="771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0</xdr:row>
      <xdr:rowOff>190500</xdr:rowOff>
    </xdr:from>
    <xdr:to>
      <xdr:col>2</xdr:col>
      <xdr:colOff>1038225</xdr:colOff>
      <xdr:row>1</xdr:row>
      <xdr:rowOff>619125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66925" y="190500"/>
          <a:ext cx="8001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495301</xdr:colOff>
      <xdr:row>0</xdr:row>
      <xdr:rowOff>167164</xdr:rowOff>
    </xdr:from>
    <xdr:to>
      <xdr:col>23</xdr:col>
      <xdr:colOff>47625</xdr:colOff>
      <xdr:row>1</xdr:row>
      <xdr:rowOff>494098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167164"/>
          <a:ext cx="962024" cy="7555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228600</xdr:rowOff>
    </xdr:from>
    <xdr:to>
      <xdr:col>20</xdr:col>
      <xdr:colOff>400050</xdr:colOff>
      <xdr:row>1</xdr:row>
      <xdr:rowOff>352425</xdr:rowOff>
    </xdr:to>
    <xdr:sp macro="" textlink="">
      <xdr:nvSpPr>
        <xdr:cNvPr id="116902" name="Rectangle 2" descr="smf"/>
        <xdr:cNvSpPr>
          <a:spLocks noChangeArrowheads="1"/>
        </xdr:cNvSpPr>
      </xdr:nvSpPr>
      <xdr:spPr bwMode="auto">
        <a:xfrm>
          <a:off x="7467600" y="22860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85725</xdr:colOff>
      <xdr:row>0</xdr:row>
      <xdr:rowOff>300378</xdr:rowOff>
    </xdr:from>
    <xdr:to>
      <xdr:col>26</xdr:col>
      <xdr:colOff>266700</xdr:colOff>
      <xdr:row>1</xdr:row>
      <xdr:rowOff>409575</xdr:rowOff>
    </xdr:to>
    <xdr:pic>
      <xdr:nvPicPr>
        <xdr:cNvPr id="116903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10700" y="300378"/>
          <a:ext cx="971550" cy="5378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238125</xdr:rowOff>
    </xdr:from>
    <xdr:to>
      <xdr:col>1</xdr:col>
      <xdr:colOff>200025</xdr:colOff>
      <xdr:row>1</xdr:row>
      <xdr:rowOff>409575</xdr:rowOff>
    </xdr:to>
    <xdr:pic>
      <xdr:nvPicPr>
        <xdr:cNvPr id="116904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0</xdr:row>
      <xdr:rowOff>219075</xdr:rowOff>
    </xdr:from>
    <xdr:to>
      <xdr:col>2</xdr:col>
      <xdr:colOff>1019175</xdr:colOff>
      <xdr:row>1</xdr:row>
      <xdr:rowOff>466725</xdr:rowOff>
    </xdr:to>
    <xdr:pic>
      <xdr:nvPicPr>
        <xdr:cNvPr id="116905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85975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371475</xdr:colOff>
      <xdr:row>0</xdr:row>
      <xdr:rowOff>190500</xdr:rowOff>
    </xdr:from>
    <xdr:to>
      <xdr:col>23</xdr:col>
      <xdr:colOff>28574</xdr:colOff>
      <xdr:row>1</xdr:row>
      <xdr:rowOff>517434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190500"/>
          <a:ext cx="962024" cy="7555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0</xdr:row>
      <xdr:rowOff>266700</xdr:rowOff>
    </xdr:from>
    <xdr:to>
      <xdr:col>20</xdr:col>
      <xdr:colOff>381000</xdr:colOff>
      <xdr:row>1</xdr:row>
      <xdr:rowOff>390525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7448550" y="266700"/>
          <a:ext cx="952500" cy="5524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47625</xdr:colOff>
      <xdr:row>0</xdr:row>
      <xdr:rowOff>276225</xdr:rowOff>
    </xdr:from>
    <xdr:to>
      <xdr:col>26</xdr:col>
      <xdr:colOff>220611</xdr:colOff>
      <xdr:row>1</xdr:row>
      <xdr:rowOff>381000</xdr:rowOff>
    </xdr:to>
    <xdr:pic>
      <xdr:nvPicPr>
        <xdr:cNvPr id="4" name="Picture 3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72600" y="276225"/>
          <a:ext cx="963561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200025</xdr:rowOff>
    </xdr:from>
    <xdr:to>
      <xdr:col>1</xdr:col>
      <xdr:colOff>276225</xdr:colOff>
      <xdr:row>1</xdr:row>
      <xdr:rowOff>600075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0002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0</xdr:row>
      <xdr:rowOff>180975</xdr:rowOff>
    </xdr:from>
    <xdr:to>
      <xdr:col>2</xdr:col>
      <xdr:colOff>962025</xdr:colOff>
      <xdr:row>1</xdr:row>
      <xdr:rowOff>600075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85975" y="180975"/>
          <a:ext cx="7048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400050</xdr:colOff>
      <xdr:row>0</xdr:row>
      <xdr:rowOff>171450</xdr:rowOff>
    </xdr:from>
    <xdr:to>
      <xdr:col>23</xdr:col>
      <xdr:colOff>57149</xdr:colOff>
      <xdr:row>1</xdr:row>
      <xdr:rowOff>498384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71450"/>
          <a:ext cx="962024" cy="755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view="pageBreakPreview" zoomScaleNormal="5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83"/>
      <c r="U1" s="83"/>
      <c r="V1" s="83"/>
      <c r="W1" s="83"/>
      <c r="X1" s="83"/>
      <c r="Y1" s="83"/>
      <c r="Z1" s="83"/>
      <c r="AA1" s="83"/>
      <c r="AB1" s="83"/>
      <c r="AC1" s="2"/>
    </row>
    <row r="2" spans="1:29" ht="53.25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84"/>
      <c r="U2" s="84"/>
      <c r="V2" s="84"/>
      <c r="W2" s="84"/>
      <c r="X2" s="84"/>
      <c r="Y2" s="84"/>
      <c r="Z2" s="84"/>
      <c r="AA2" s="84"/>
      <c r="AB2" s="85"/>
      <c r="AC2" s="86" t="s">
        <v>13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7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41" t="s">
        <v>15</v>
      </c>
      <c r="B6" s="67" t="s">
        <v>16</v>
      </c>
      <c r="C6" s="68"/>
      <c r="D6" s="69" t="s">
        <v>21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 t="s">
        <v>0</v>
      </c>
      <c r="U6" s="142"/>
      <c r="V6" s="108"/>
      <c r="W6" s="109" t="s">
        <v>10</v>
      </c>
      <c r="X6" s="110"/>
      <c r="Y6" s="110"/>
      <c r="Z6" s="111"/>
      <c r="AA6" s="111"/>
      <c r="AB6" s="112"/>
      <c r="AC6" s="31"/>
    </row>
    <row r="7" spans="1:29" ht="15.75" thickBot="1" x14ac:dyDescent="0.3">
      <c r="A7" s="143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144" t="s">
        <v>2</v>
      </c>
      <c r="AC7" s="38">
        <v>20</v>
      </c>
    </row>
    <row r="8" spans="1:29" ht="15.75" customHeight="1" thickBot="1" x14ac:dyDescent="0.3">
      <c r="A8" s="224" t="s">
        <v>13</v>
      </c>
      <c r="B8" s="88">
        <v>1</v>
      </c>
      <c r="C8" s="89"/>
      <c r="D8" s="90" t="s">
        <v>24</v>
      </c>
      <c r="E8" s="73">
        <v>0</v>
      </c>
      <c r="F8" s="59">
        <v>0</v>
      </c>
      <c r="G8" s="73">
        <v>0</v>
      </c>
      <c r="H8" s="59">
        <v>1</v>
      </c>
      <c r="I8" s="73">
        <v>0</v>
      </c>
      <c r="J8" s="59">
        <v>5</v>
      </c>
      <c r="K8" s="73">
        <v>0</v>
      </c>
      <c r="L8" s="59">
        <v>0</v>
      </c>
      <c r="M8" s="73">
        <v>0</v>
      </c>
      <c r="N8" s="59">
        <v>0</v>
      </c>
      <c r="O8" s="59"/>
      <c r="P8" s="59"/>
      <c r="Q8" s="59"/>
      <c r="R8" s="59"/>
      <c r="S8" s="59"/>
      <c r="T8" s="60">
        <f t="shared" ref="T8:T11" si="0">IF(E8="","",SUM(E8:S8)+(COUNTIF(E8:S8,"5*")*5))</f>
        <v>6</v>
      </c>
      <c r="U8" s="207" t="s">
        <v>58</v>
      </c>
      <c r="V8" s="61">
        <f>SUM(T8:T11)+IF(ISNUMBER(U8),U8,0)+IF(ISNUMBER(U10),U10,0)+IF(ISNUMBER(U11),U11,0)</f>
        <v>10</v>
      </c>
      <c r="W8" s="50">
        <f>COUNTIF($E8:$S8,0)+COUNTIF($E9:$S9,0)+COUNTIF($E10:$S10,0)+COUNTIF($E11:$S11,0)</f>
        <v>24</v>
      </c>
      <c r="X8" s="50">
        <f>COUNTIF($E8:$S8,1)+COUNTIF($E9:$S9,1)+COUNTIF($E10:$S10,1)+COUNTIF($E11:$S11,1)</f>
        <v>5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1</v>
      </c>
      <c r="AB8" s="145">
        <f>COUNTIF($E8:$S8,"5*")+COUNTIF($E9:$S9,"5*")+COUNTIF($E10:$S10,"5*")</f>
        <v>0</v>
      </c>
      <c r="AC8" s="102">
        <f>COUNTIF($E8:$S8,20)+COUNTIF($E9:$S9,20)+COUNTIF($E10:$S10,20)</f>
        <v>0</v>
      </c>
    </row>
    <row r="9" spans="1:29" ht="15.75" customHeight="1" thickBot="1" x14ac:dyDescent="0.3">
      <c r="A9" s="225"/>
      <c r="B9" s="91"/>
      <c r="C9" s="92"/>
      <c r="D9" s="97"/>
      <c r="E9" s="73">
        <v>0</v>
      </c>
      <c r="F9" s="59">
        <v>0</v>
      </c>
      <c r="G9" s="73">
        <v>0</v>
      </c>
      <c r="H9" s="59">
        <v>0</v>
      </c>
      <c r="I9" s="73">
        <v>0</v>
      </c>
      <c r="J9" s="59">
        <v>1</v>
      </c>
      <c r="K9" s="73">
        <v>0</v>
      </c>
      <c r="L9" s="59">
        <v>1</v>
      </c>
      <c r="M9" s="73">
        <v>1</v>
      </c>
      <c r="N9" s="59">
        <v>0</v>
      </c>
      <c r="O9" s="53"/>
      <c r="P9" s="53"/>
      <c r="Q9" s="53"/>
      <c r="R9" s="53"/>
      <c r="S9" s="53"/>
      <c r="T9" s="54">
        <f t="shared" si="0"/>
        <v>3</v>
      </c>
      <c r="U9" s="208"/>
      <c r="V9" s="55"/>
      <c r="W9" s="56"/>
      <c r="X9" s="56"/>
      <c r="Y9" s="56"/>
      <c r="Z9" s="56"/>
      <c r="AA9" s="56"/>
      <c r="AB9" s="118"/>
      <c r="AC9" s="103"/>
    </row>
    <row r="10" spans="1:29" ht="18.75" customHeight="1" thickBot="1" x14ac:dyDescent="0.3">
      <c r="A10" s="225"/>
      <c r="B10" s="140">
        <v>1</v>
      </c>
      <c r="C10" s="92" t="s">
        <v>96</v>
      </c>
      <c r="D10" s="93" t="s">
        <v>25</v>
      </c>
      <c r="E10" s="73">
        <v>0</v>
      </c>
      <c r="F10" s="59">
        <v>0</v>
      </c>
      <c r="G10" s="73">
        <v>0</v>
      </c>
      <c r="H10" s="59">
        <v>1</v>
      </c>
      <c r="I10" s="73">
        <v>0</v>
      </c>
      <c r="J10" s="59">
        <v>0</v>
      </c>
      <c r="K10" s="73">
        <v>0</v>
      </c>
      <c r="L10" s="59">
        <v>0</v>
      </c>
      <c r="M10" s="73">
        <v>0</v>
      </c>
      <c r="N10" s="59">
        <v>0</v>
      </c>
      <c r="O10" s="75"/>
      <c r="P10" s="75"/>
      <c r="Q10" s="75"/>
      <c r="R10" s="75"/>
      <c r="S10" s="75"/>
      <c r="T10" s="76">
        <f t="shared" si="0"/>
        <v>1</v>
      </c>
      <c r="U10" s="208"/>
      <c r="V10" s="114">
        <v>0.47222222222222227</v>
      </c>
      <c r="W10" s="39" t="s">
        <v>3</v>
      </c>
      <c r="X10" s="40"/>
      <c r="Y10" s="40"/>
      <c r="Z10" s="41"/>
      <c r="AA10" s="41"/>
      <c r="AB10" s="146"/>
      <c r="AC10" s="104" t="str">
        <f>TEXT( (V11-V10+0.00000000000001),"[hh].mm.ss")</f>
        <v>04.15.00</v>
      </c>
    </row>
    <row r="11" spans="1:29" ht="18.75" customHeight="1" thickBot="1" x14ac:dyDescent="0.3">
      <c r="A11" s="226"/>
      <c r="B11" s="94"/>
      <c r="C11" s="95"/>
      <c r="D11" s="98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80"/>
      <c r="P11" s="80"/>
      <c r="Q11" s="80"/>
      <c r="R11" s="80"/>
      <c r="S11" s="80"/>
      <c r="T11" s="81" t="str">
        <f t="shared" si="0"/>
        <v/>
      </c>
      <c r="U11" s="209"/>
      <c r="V11" s="114">
        <v>0.64930555555555558</v>
      </c>
      <c r="W11" s="44" t="s">
        <v>12</v>
      </c>
      <c r="X11" s="45"/>
      <c r="Y11" s="45"/>
      <c r="Z11" s="46"/>
      <c r="AA11" s="47"/>
      <c r="AB11" s="105"/>
      <c r="AC11" s="105" t="str">
        <f>TEXT(IF($E9="","",(IF($E10="",T9/(15-(COUNTIF($E9:$S9,""))),(IF($E11="",(T9+T10)/(30-(COUNTIF($E9:$S9,"")+COUNTIF($E10:$S10,""))), (T9+T10+T11)/(45-(COUNTIF($E9:$S9,"")+COUNTIF($E10:$S10,"")+COUNTIF($E11:$S11,"")))))))),"0,00")</f>
        <v>0,20</v>
      </c>
    </row>
    <row r="12" spans="1:29" ht="15.75" customHeight="1" thickBot="1" x14ac:dyDescent="0.3">
      <c r="A12" s="227" t="s">
        <v>13</v>
      </c>
      <c r="B12" s="151"/>
      <c r="C12" s="152"/>
      <c r="D12" s="153" t="s">
        <v>24</v>
      </c>
      <c r="E12" s="73">
        <v>1</v>
      </c>
      <c r="F12" s="73">
        <v>1</v>
      </c>
      <c r="G12" s="73">
        <v>2</v>
      </c>
      <c r="H12" s="73">
        <v>0</v>
      </c>
      <c r="I12" s="73">
        <v>1</v>
      </c>
      <c r="J12" s="73">
        <v>5</v>
      </c>
      <c r="K12" s="73">
        <v>0</v>
      </c>
      <c r="L12" s="73">
        <v>1</v>
      </c>
      <c r="M12" s="73">
        <v>0</v>
      </c>
      <c r="N12" s="73">
        <v>0</v>
      </c>
      <c r="O12" s="59"/>
      <c r="P12" s="59"/>
      <c r="Q12" s="59"/>
      <c r="R12" s="59"/>
      <c r="S12" s="59"/>
      <c r="T12" s="60">
        <f t="shared" ref="T12:T15" si="1">IF(E12="","",SUM(E12:S12)+(COUNTIF(E12:S12,"5*")*5))</f>
        <v>11</v>
      </c>
      <c r="U12" s="207" t="s">
        <v>59</v>
      </c>
      <c r="V12" s="61">
        <f>SUM(T12:T15)+IF(ISNUMBER(U12),U12,0)+IF(ISNUMBER(U14),U14,0)+IF(ISNUMBER(U15),U15,0)</f>
        <v>35</v>
      </c>
      <c r="W12" s="50">
        <f>COUNTIF($E12:$S12,0)+COUNTIF($E13:$S13,0)+COUNTIF($E14:$S14,0)+COUNTIF($E15:$S15,0)</f>
        <v>15</v>
      </c>
      <c r="X12" s="50">
        <f>COUNTIF($E12:$S12,1)+COUNTIF($E13:$S13,1)+COUNTIF($E14:$S14,1)+COUNTIF($E15:$S15,1)</f>
        <v>8</v>
      </c>
      <c r="Y12" s="50">
        <f>COUNTIF($E12:$S12,2)+COUNTIF($E13:$S13,2)+COUNTIF($E14:$S14,2)+COUNTIF($E15:$S15,2)</f>
        <v>2</v>
      </c>
      <c r="Z12" s="50">
        <f>COUNTIF($E12:$S12,3)+COUNTIF($E13:$S13,3)+COUNTIF($E14:$S14,3)+COUNTIF($E15:$S15,3)</f>
        <v>1</v>
      </c>
      <c r="AA12" s="50">
        <f>COUNTIF($E12:$S12,5)+COUNTIF($E13:$S13,5)+COUNTIF($E14:$S14,5)+COUNTIF($E15:$S15,5)</f>
        <v>4</v>
      </c>
      <c r="AB12" s="145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customHeight="1" thickBot="1" x14ac:dyDescent="0.3">
      <c r="A13" s="228"/>
      <c r="B13" s="154"/>
      <c r="C13" s="155"/>
      <c r="D13" s="156"/>
      <c r="E13" s="73">
        <v>0</v>
      </c>
      <c r="F13" s="73">
        <v>0</v>
      </c>
      <c r="G13" s="73">
        <v>1</v>
      </c>
      <c r="H13" s="73">
        <v>1</v>
      </c>
      <c r="I13" s="73">
        <v>0</v>
      </c>
      <c r="J13" s="73">
        <v>3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60">
        <f t="shared" si="1"/>
        <v>5</v>
      </c>
      <c r="U13" s="208"/>
      <c r="V13" s="55"/>
      <c r="W13" s="56"/>
      <c r="X13" s="56"/>
      <c r="Y13" s="56"/>
      <c r="Z13" s="56"/>
      <c r="AA13" s="56"/>
      <c r="AB13" s="118"/>
      <c r="AC13" s="103"/>
    </row>
    <row r="14" spans="1:29" ht="18.75" customHeight="1" thickBot="1" x14ac:dyDescent="0.3">
      <c r="A14" s="228"/>
      <c r="B14" s="157">
        <v>50</v>
      </c>
      <c r="C14" s="158" t="s">
        <v>83</v>
      </c>
      <c r="D14" s="159" t="s">
        <v>84</v>
      </c>
      <c r="E14" s="73">
        <v>0</v>
      </c>
      <c r="F14" s="73">
        <v>0</v>
      </c>
      <c r="G14" s="73">
        <v>2</v>
      </c>
      <c r="H14" s="73">
        <v>5</v>
      </c>
      <c r="I14" s="73">
        <v>5</v>
      </c>
      <c r="J14" s="73">
        <v>5</v>
      </c>
      <c r="K14" s="73">
        <v>0</v>
      </c>
      <c r="L14" s="73">
        <v>1</v>
      </c>
      <c r="M14" s="73">
        <v>1</v>
      </c>
      <c r="N14" s="73">
        <v>0</v>
      </c>
      <c r="O14" s="75"/>
      <c r="P14" s="75"/>
      <c r="Q14" s="75"/>
      <c r="R14" s="75"/>
      <c r="S14" s="75"/>
      <c r="T14" s="60">
        <f t="shared" si="1"/>
        <v>19</v>
      </c>
      <c r="U14" s="208"/>
      <c r="V14" s="114">
        <v>0.47152777777777777</v>
      </c>
      <c r="W14" s="39" t="s">
        <v>3</v>
      </c>
      <c r="X14" s="40"/>
      <c r="Y14" s="40"/>
      <c r="Z14" s="41"/>
      <c r="AA14" s="41"/>
      <c r="AB14" s="146"/>
      <c r="AC14" s="104" t="str">
        <f>TEXT( (V15-V14+0.00000000000001),"[hh].mm.ss")</f>
        <v>04.28.00</v>
      </c>
    </row>
    <row r="15" spans="1:29" ht="18.75" customHeight="1" thickBot="1" x14ac:dyDescent="0.3">
      <c r="A15" s="229"/>
      <c r="B15" s="160"/>
      <c r="C15" s="161"/>
      <c r="D15" s="162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80"/>
      <c r="P15" s="80"/>
      <c r="Q15" s="80"/>
      <c r="R15" s="80"/>
      <c r="S15" s="80"/>
      <c r="T15" s="149" t="str">
        <f t="shared" si="1"/>
        <v/>
      </c>
      <c r="U15" s="209"/>
      <c r="V15" s="150">
        <v>0.65763888888888888</v>
      </c>
      <c r="W15" s="44" t="s">
        <v>12</v>
      </c>
      <c r="X15" s="45"/>
      <c r="Y15" s="45"/>
      <c r="Z15" s="46"/>
      <c r="AA15" s="47"/>
      <c r="AB15" s="105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1,20</v>
      </c>
    </row>
  </sheetData>
  <mergeCells count="9">
    <mergeCell ref="U12:U15"/>
    <mergeCell ref="D1:S1"/>
    <mergeCell ref="D2:S2"/>
    <mergeCell ref="A3:AB3"/>
    <mergeCell ref="A1:C1"/>
    <mergeCell ref="A2:C2"/>
    <mergeCell ref="U8:U11"/>
    <mergeCell ref="A8:A11"/>
    <mergeCell ref="A12:A15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83"/>
      <c r="U1" s="83"/>
      <c r="V1" s="83"/>
      <c r="W1" s="83"/>
      <c r="X1" s="83"/>
      <c r="Y1" s="83"/>
      <c r="Z1" s="83"/>
      <c r="AA1" s="83"/>
      <c r="AB1" s="83"/>
      <c r="AC1" s="2"/>
    </row>
    <row r="2" spans="1:29" ht="55.5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84"/>
      <c r="U2" s="84"/>
      <c r="V2" s="84"/>
      <c r="W2" s="84"/>
      <c r="X2" s="84"/>
      <c r="Y2" s="84"/>
      <c r="Z2" s="84"/>
      <c r="AA2" s="84"/>
      <c r="AB2" s="85"/>
      <c r="AC2" s="86" t="s">
        <v>5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7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69" t="s">
        <v>15</v>
      </c>
      <c r="B6" s="67" t="s">
        <v>16</v>
      </c>
      <c r="C6" s="68"/>
      <c r="D6" s="69" t="s">
        <v>21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 t="s">
        <v>0</v>
      </c>
      <c r="U6" s="142"/>
      <c r="V6" s="108"/>
      <c r="W6" s="109" t="s">
        <v>10</v>
      </c>
      <c r="X6" s="110"/>
      <c r="Y6" s="110"/>
      <c r="Z6" s="111"/>
      <c r="AA6" s="111"/>
      <c r="AB6" s="111"/>
      <c r="AC6" s="112"/>
    </row>
    <row r="7" spans="1:29" ht="15.75" thickBot="1" x14ac:dyDescent="0.3">
      <c r="A7" s="170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13">
        <v>20</v>
      </c>
    </row>
    <row r="8" spans="1:29" ht="15.75" customHeight="1" thickBot="1" x14ac:dyDescent="0.3">
      <c r="A8" s="233" t="s">
        <v>5</v>
      </c>
      <c r="B8" s="163"/>
      <c r="C8" s="164"/>
      <c r="D8" s="153" t="s">
        <v>74</v>
      </c>
      <c r="E8" s="73">
        <v>0</v>
      </c>
      <c r="F8" s="73">
        <v>1</v>
      </c>
      <c r="G8" s="73">
        <v>5</v>
      </c>
      <c r="H8" s="73">
        <v>5</v>
      </c>
      <c r="I8" s="73">
        <v>1</v>
      </c>
      <c r="J8" s="73">
        <v>2</v>
      </c>
      <c r="K8" s="73">
        <v>0</v>
      </c>
      <c r="L8" s="73">
        <v>0</v>
      </c>
      <c r="M8" s="73">
        <v>2</v>
      </c>
      <c r="N8" s="73">
        <v>1</v>
      </c>
      <c r="O8" s="59"/>
      <c r="P8" s="59"/>
      <c r="Q8" s="59"/>
      <c r="R8" s="59"/>
      <c r="S8" s="59"/>
      <c r="T8" s="60">
        <f t="shared" ref="T8:T19" si="0">IF(E8="","",SUM(E8:S8)+(COUNTIF(E8:S8,"5*")*5))</f>
        <v>17</v>
      </c>
      <c r="U8" s="230" t="s">
        <v>58</v>
      </c>
      <c r="V8" s="61">
        <f>SUM(T8:T11)+IF(ISNUMBER(U8),U8,0)+IF(ISNUMBER(U10),U10,0)+IF(ISNUMBER(U11),U11,0)</f>
        <v>44</v>
      </c>
      <c r="W8" s="50">
        <f>COUNTIF($E8:$S8,0)+COUNTIF($E9:$S9,0)+COUNTIF($E10:$S10,0)+COUNTIF($E11:$S11,0)</f>
        <v>9</v>
      </c>
      <c r="X8" s="50">
        <f>COUNTIF($E8:$S8,1)+COUNTIF($E9:$S9,1)+COUNTIF($E10:$S10,1)+COUNTIF($E11:$S11,1)</f>
        <v>10</v>
      </c>
      <c r="Y8" s="50">
        <f>COUNTIF($E8:$S8,2)+COUNTIF($E9:$S9,2)+COUNTIF($E10:$S10,2)+COUNTIF($E11:$S11,2)</f>
        <v>5</v>
      </c>
      <c r="Z8" s="50">
        <f>COUNTIF($E8:$S8,3)+COUNTIF($E9:$S9,3)+COUNTIF($E10:$S10,3)+COUNTIF($E11:$S11,3)</f>
        <v>3</v>
      </c>
      <c r="AA8" s="50">
        <f>COUNTIF($E8:$S8,5)+COUNTIF($E9:$S9,5)+COUNTIF($E10:$S10,5)+COUNTIF($E11:$S11,5)</f>
        <v>3</v>
      </c>
      <c r="AB8" s="51">
        <f>COUNTIF($E8:$S8,"5*")+COUNTIF($E9:$S9,"5*")+COUNTIF($E10:$S10,"5*")</f>
        <v>0</v>
      </c>
      <c r="AC8" s="102">
        <f>COUNTIF($E8:$S8,20)+COUNTIF($E9:$S9,20)+COUNTIF($E10:$S10,20)</f>
        <v>0</v>
      </c>
    </row>
    <row r="9" spans="1:29" ht="15.75" customHeight="1" thickBot="1" x14ac:dyDescent="0.3">
      <c r="A9" s="234"/>
      <c r="B9" s="157"/>
      <c r="C9" s="158"/>
      <c r="D9" s="159"/>
      <c r="E9" s="73">
        <v>0</v>
      </c>
      <c r="F9" s="73">
        <v>1</v>
      </c>
      <c r="G9" s="73">
        <v>1</v>
      </c>
      <c r="H9" s="73">
        <v>2</v>
      </c>
      <c r="I9" s="73">
        <v>1</v>
      </c>
      <c r="J9" s="73">
        <v>5</v>
      </c>
      <c r="K9" s="73">
        <v>0</v>
      </c>
      <c r="L9" s="73">
        <v>0</v>
      </c>
      <c r="M9" s="73">
        <v>1</v>
      </c>
      <c r="N9" s="73">
        <v>3</v>
      </c>
      <c r="O9" s="53"/>
      <c r="P9" s="53"/>
      <c r="Q9" s="53"/>
      <c r="R9" s="53"/>
      <c r="S9" s="53"/>
      <c r="T9" s="60">
        <f t="shared" si="0"/>
        <v>14</v>
      </c>
      <c r="U9" s="231"/>
      <c r="V9" s="55"/>
      <c r="W9" s="56"/>
      <c r="X9" s="56"/>
      <c r="Y9" s="56"/>
      <c r="Z9" s="56"/>
      <c r="AA9" s="56"/>
      <c r="AB9" s="57"/>
      <c r="AC9" s="103"/>
    </row>
    <row r="10" spans="1:29" ht="18.75" customHeight="1" thickBot="1" x14ac:dyDescent="0.3">
      <c r="A10" s="234"/>
      <c r="B10" s="157">
        <v>51</v>
      </c>
      <c r="C10" s="158" t="s">
        <v>85</v>
      </c>
      <c r="D10" s="159" t="s">
        <v>86</v>
      </c>
      <c r="E10" s="73">
        <v>0</v>
      </c>
      <c r="F10" s="73">
        <v>2</v>
      </c>
      <c r="G10" s="73">
        <v>1</v>
      </c>
      <c r="H10" s="73">
        <v>0</v>
      </c>
      <c r="I10" s="73">
        <v>2</v>
      </c>
      <c r="J10" s="73">
        <v>3</v>
      </c>
      <c r="K10" s="73">
        <v>0</v>
      </c>
      <c r="L10" s="73">
        <v>1</v>
      </c>
      <c r="M10" s="73">
        <v>3</v>
      </c>
      <c r="N10" s="73">
        <v>1</v>
      </c>
      <c r="O10" s="75"/>
      <c r="P10" s="75"/>
      <c r="Q10" s="75"/>
      <c r="R10" s="75"/>
      <c r="S10" s="75"/>
      <c r="T10" s="60">
        <f t="shared" si="0"/>
        <v>13</v>
      </c>
      <c r="U10" s="231"/>
      <c r="V10" s="114">
        <v>0.4694444444444445</v>
      </c>
      <c r="W10" s="39" t="s">
        <v>3</v>
      </c>
      <c r="X10" s="40"/>
      <c r="Y10" s="40"/>
      <c r="Z10" s="41"/>
      <c r="AA10" s="41"/>
      <c r="AB10" s="42"/>
      <c r="AC10" s="104" t="str">
        <f>TEXT( (V11-V10+0.00000000000001),"[hh].mm.ss")</f>
        <v>03.42.00</v>
      </c>
    </row>
    <row r="11" spans="1:29" ht="18.75" customHeight="1" thickBot="1" x14ac:dyDescent="0.3">
      <c r="A11" s="235"/>
      <c r="B11" s="160"/>
      <c r="C11" s="161"/>
      <c r="D11" s="162"/>
      <c r="E11" s="73"/>
      <c r="F11" s="59"/>
      <c r="G11" s="59"/>
      <c r="H11" s="59"/>
      <c r="I11" s="59"/>
      <c r="J11" s="59"/>
      <c r="K11" s="59"/>
      <c r="L11" s="59"/>
      <c r="M11" s="59"/>
      <c r="N11" s="59"/>
      <c r="O11" s="80"/>
      <c r="P11" s="80"/>
      <c r="Q11" s="80"/>
      <c r="R11" s="80"/>
      <c r="S11" s="80"/>
      <c r="T11" s="60" t="str">
        <f t="shared" si="0"/>
        <v/>
      </c>
      <c r="U11" s="232"/>
      <c r="V11" s="114">
        <v>0.62361111111111112</v>
      </c>
      <c r="W11" s="44" t="s">
        <v>12</v>
      </c>
      <c r="X11" s="45"/>
      <c r="Y11" s="45"/>
      <c r="Z11" s="46"/>
      <c r="AA11" s="47"/>
      <c r="AB11" s="48"/>
      <c r="AC11" s="105" t="str">
        <f>TEXT(IF($E9="","",(IF($E10="",T9/(15-(COUNTIF($E9:$S9,""))),(IF($E11="",(T9+T10)/(30-(COUNTIF($E9:$S9,"")+COUNTIF($E10:$S10,""))), (T9+T10+T11)/(45-(COUNTIF($E9:$S9,"")+COUNTIF($E10:$S10,"")+COUNTIF($E11:$S11,"")))))))),"0,00")</f>
        <v>1,35</v>
      </c>
    </row>
    <row r="12" spans="1:29" ht="15.75" thickBot="1" x14ac:dyDescent="0.3">
      <c r="A12" s="233" t="s">
        <v>5</v>
      </c>
      <c r="B12" s="163"/>
      <c r="C12" s="164"/>
      <c r="D12" s="153" t="s">
        <v>24</v>
      </c>
      <c r="E12" s="73">
        <v>0</v>
      </c>
      <c r="F12" s="73">
        <v>3</v>
      </c>
      <c r="G12" s="73">
        <v>3</v>
      </c>
      <c r="H12" s="73">
        <v>3</v>
      </c>
      <c r="I12" s="73">
        <v>3</v>
      </c>
      <c r="J12" s="73">
        <v>2</v>
      </c>
      <c r="K12" s="73">
        <v>1</v>
      </c>
      <c r="L12" s="73">
        <v>2</v>
      </c>
      <c r="M12" s="73">
        <v>5</v>
      </c>
      <c r="N12" s="73">
        <v>3</v>
      </c>
      <c r="O12" s="59"/>
      <c r="P12" s="59"/>
      <c r="Q12" s="59"/>
      <c r="R12" s="59"/>
      <c r="S12" s="59"/>
      <c r="T12" s="60">
        <f>IF(E12="","",SUM(E12:S12)+(COUNTIF(E12:S12,"5*")*5))</f>
        <v>25</v>
      </c>
      <c r="U12" s="207" t="s">
        <v>59</v>
      </c>
      <c r="V12" s="61">
        <f>SUM(T12:T15)+IF(ISNUMBER(U12),U12,0)+IF(ISNUMBER(U14),U14,0)+IF(ISNUMBER(U15),U15,0)</f>
        <v>75</v>
      </c>
      <c r="W12" s="50">
        <f>COUNTIF($E12:$S12,0)+COUNTIF($E13:$S13,0)+COUNTIF($E14:$S14,0)+COUNTIF($E15:$S15,0)</f>
        <v>3</v>
      </c>
      <c r="X12" s="50">
        <f>COUNTIF($E12:$S12,1)+COUNTIF($E13:$S13,1)+COUNTIF($E14:$S14,1)+COUNTIF($E15:$S15,1)</f>
        <v>5</v>
      </c>
      <c r="Y12" s="50">
        <f>COUNTIF($E12:$S12,2)+COUNTIF($E13:$S13,2)+COUNTIF($E14:$S14,2)+COUNTIF($E15:$S15,2)</f>
        <v>6</v>
      </c>
      <c r="Z12" s="50">
        <f>COUNTIF($E12:$S12,3)+COUNTIF($E13:$S13,3)+COUNTIF($E14:$S14,3)+COUNTIF($E15:$S15,3)</f>
        <v>11</v>
      </c>
      <c r="AA12" s="50">
        <f>COUNTIF($E12:$S12,5)+COUNTIF($E13:$S13,5)+COUNTIF($E14:$S14,5)+COUNTIF($E15:$S15,5)</f>
        <v>5</v>
      </c>
      <c r="AB12" s="51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thickBot="1" x14ac:dyDescent="0.3">
      <c r="A13" s="234"/>
      <c r="B13" s="157"/>
      <c r="C13" s="158"/>
      <c r="D13" s="159"/>
      <c r="E13" s="73">
        <v>1</v>
      </c>
      <c r="F13" s="73">
        <v>5</v>
      </c>
      <c r="G13" s="73">
        <v>3</v>
      </c>
      <c r="H13" s="73">
        <v>3</v>
      </c>
      <c r="I13" s="73">
        <v>2</v>
      </c>
      <c r="J13" s="73">
        <v>3</v>
      </c>
      <c r="K13" s="73">
        <v>0</v>
      </c>
      <c r="L13" s="73">
        <v>2</v>
      </c>
      <c r="M13" s="73">
        <v>3</v>
      </c>
      <c r="N13" s="73">
        <v>3</v>
      </c>
      <c r="O13" s="53"/>
      <c r="P13" s="53"/>
      <c r="Q13" s="53"/>
      <c r="R13" s="53"/>
      <c r="S13" s="53"/>
      <c r="T13" s="60">
        <f>IF(E13="","",SUM(E13:S13)+(COUNTIF(E13:S13,"5*")*5))</f>
        <v>25</v>
      </c>
      <c r="U13" s="208"/>
      <c r="V13" s="55"/>
      <c r="W13" s="56"/>
      <c r="X13" s="56"/>
      <c r="Y13" s="56"/>
      <c r="Z13" s="56"/>
      <c r="AA13" s="56"/>
      <c r="AB13" s="57"/>
      <c r="AC13" s="103"/>
    </row>
    <row r="14" spans="1:29" ht="18.75" thickBot="1" x14ac:dyDescent="0.3">
      <c r="A14" s="234"/>
      <c r="B14" s="157">
        <v>69</v>
      </c>
      <c r="C14" s="158" t="s">
        <v>87</v>
      </c>
      <c r="D14" s="159" t="s">
        <v>31</v>
      </c>
      <c r="E14" s="73">
        <v>1</v>
      </c>
      <c r="F14" s="73">
        <v>1</v>
      </c>
      <c r="G14" s="73">
        <v>5</v>
      </c>
      <c r="H14" s="73">
        <v>3</v>
      </c>
      <c r="I14" s="73">
        <v>2</v>
      </c>
      <c r="J14" s="73">
        <v>1</v>
      </c>
      <c r="K14" s="73">
        <v>0</v>
      </c>
      <c r="L14" s="73">
        <v>5</v>
      </c>
      <c r="M14" s="73">
        <v>5</v>
      </c>
      <c r="N14" s="73">
        <v>2</v>
      </c>
      <c r="O14" s="75"/>
      <c r="P14" s="75"/>
      <c r="Q14" s="75"/>
      <c r="R14" s="75"/>
      <c r="S14" s="75"/>
      <c r="T14" s="60">
        <f>IF(E14="","",SUM(E14:S14)+(COUNTIF(E14:S14,"5*")*5))</f>
        <v>25</v>
      </c>
      <c r="U14" s="208"/>
      <c r="V14" s="114">
        <v>0.47083333333333338</v>
      </c>
      <c r="W14" s="39" t="s">
        <v>3</v>
      </c>
      <c r="X14" s="40"/>
      <c r="Y14" s="40"/>
      <c r="Z14" s="41"/>
      <c r="AA14" s="41"/>
      <c r="AB14" s="42"/>
      <c r="AC14" s="104" t="str">
        <f>TEXT( (V15-V14+0.00000000000001),"[hh].mm.ss")</f>
        <v>03.20.00</v>
      </c>
    </row>
    <row r="15" spans="1:29" ht="18.75" thickBot="1" x14ac:dyDescent="0.3">
      <c r="A15" s="235"/>
      <c r="B15" s="138"/>
      <c r="C15" s="139"/>
      <c r="D15" s="135"/>
      <c r="E15" s="73"/>
      <c r="F15" s="59"/>
      <c r="G15" s="59"/>
      <c r="H15" s="59"/>
      <c r="I15" s="59"/>
      <c r="J15" s="59"/>
      <c r="K15" s="59"/>
      <c r="L15" s="59"/>
      <c r="M15" s="59"/>
      <c r="N15" s="59"/>
      <c r="O15" s="80"/>
      <c r="P15" s="80"/>
      <c r="Q15" s="80"/>
      <c r="R15" s="80"/>
      <c r="S15" s="80"/>
      <c r="T15" s="60" t="str">
        <f>IF(E15="","",SUM(E15:S15)+(COUNTIF(E15:S15,"5*")*5))</f>
        <v/>
      </c>
      <c r="U15" s="209"/>
      <c r="V15" s="114">
        <v>0.60972222222222217</v>
      </c>
      <c r="W15" s="44" t="s">
        <v>12</v>
      </c>
      <c r="X15" s="45"/>
      <c r="Y15" s="45"/>
      <c r="Z15" s="46"/>
      <c r="AA15" s="47"/>
      <c r="AB15" s="48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2,50</v>
      </c>
    </row>
    <row r="16" spans="1:29" ht="15.75" customHeight="1" thickBot="1" x14ac:dyDescent="0.3">
      <c r="A16" s="233" t="s">
        <v>5</v>
      </c>
      <c r="B16" s="163"/>
      <c r="C16" s="164"/>
      <c r="D16" s="153" t="s">
        <v>24</v>
      </c>
      <c r="E16" s="73">
        <v>1</v>
      </c>
      <c r="F16" s="73">
        <v>3</v>
      </c>
      <c r="G16" s="73">
        <v>5</v>
      </c>
      <c r="H16" s="73">
        <v>5</v>
      </c>
      <c r="I16" s="73">
        <v>5</v>
      </c>
      <c r="J16" s="73">
        <v>5</v>
      </c>
      <c r="K16" s="73">
        <v>3</v>
      </c>
      <c r="L16" s="73">
        <v>5</v>
      </c>
      <c r="M16" s="73">
        <v>5</v>
      </c>
      <c r="N16" s="73">
        <v>5</v>
      </c>
      <c r="O16" s="59"/>
      <c r="P16" s="59"/>
      <c r="Q16" s="59"/>
      <c r="R16" s="59"/>
      <c r="S16" s="59"/>
      <c r="T16" s="60">
        <f t="shared" si="0"/>
        <v>42</v>
      </c>
      <c r="U16" s="230" t="s">
        <v>60</v>
      </c>
      <c r="V16" s="61">
        <f>SUM(T16:T19)+IF(ISNUMBER(U16),U16,0)+IF(ISNUMBER(U18),U18,0)+IF(ISNUMBER(U19),U19,0)</f>
        <v>90</v>
      </c>
      <c r="W16" s="50">
        <f>COUNTIF($E16:$S16,0)+COUNTIF($E17:$S17,0)+COUNTIF($E18:$S18,0)+COUNTIF($E19:$S19,0)</f>
        <v>0</v>
      </c>
      <c r="X16" s="50">
        <f>COUNTIF($E16:$S16,1)+COUNTIF($E17:$S17,1)+COUNTIF($E18:$S18,1)+COUNTIF($E19:$S19,1)</f>
        <v>1</v>
      </c>
      <c r="Y16" s="50">
        <f>COUNTIF($E16:$S16,2)+COUNTIF($E17:$S17,2)+COUNTIF($E18:$S18,2)+COUNTIF($E19:$S19,2)</f>
        <v>0</v>
      </c>
      <c r="Z16" s="50">
        <f>COUNTIF($E16:$S16,3)+COUNTIF($E17:$S17,3)+COUNTIF($E18:$S18,3)+COUNTIF($E19:$S19,3)</f>
        <v>3</v>
      </c>
      <c r="AA16" s="50">
        <f>COUNTIF($E16:$S16,5)+COUNTIF($E17:$S17,5)+COUNTIF($E18:$S18,5)+COUNTIF($E19:$S19,5)</f>
        <v>16</v>
      </c>
      <c r="AB16" s="51">
        <f>COUNTIF($E16:$S16,"5*")+COUNTIF($E17:$S17,"5*")+COUNTIF($E18:$S18,"5*")</f>
        <v>0</v>
      </c>
      <c r="AC16" s="102">
        <f>COUNTIF($E16:$S16,20)+COUNTIF($E17:$S17,20)+COUNTIF($E18:$S18,20)</f>
        <v>0</v>
      </c>
    </row>
    <row r="17" spans="1:29" ht="15.75" customHeight="1" thickBot="1" x14ac:dyDescent="0.3">
      <c r="A17" s="234"/>
      <c r="B17" s="157"/>
      <c r="C17" s="158"/>
      <c r="D17" s="159"/>
      <c r="E17" s="73">
        <v>5</v>
      </c>
      <c r="F17" s="73">
        <v>5</v>
      </c>
      <c r="G17" s="73">
        <v>5</v>
      </c>
      <c r="H17" s="73">
        <v>5</v>
      </c>
      <c r="I17" s="73">
        <v>5</v>
      </c>
      <c r="J17" s="73">
        <v>5</v>
      </c>
      <c r="K17" s="73">
        <v>3</v>
      </c>
      <c r="L17" s="73">
        <v>5</v>
      </c>
      <c r="M17" s="73">
        <v>5</v>
      </c>
      <c r="N17" s="73">
        <v>5</v>
      </c>
      <c r="O17" s="53"/>
      <c r="P17" s="53"/>
      <c r="Q17" s="53"/>
      <c r="R17" s="53"/>
      <c r="S17" s="53"/>
      <c r="T17" s="60">
        <f t="shared" si="0"/>
        <v>48</v>
      </c>
      <c r="U17" s="231"/>
      <c r="V17" s="55"/>
      <c r="W17" s="56"/>
      <c r="X17" s="56"/>
      <c r="Y17" s="56"/>
      <c r="Z17" s="56"/>
      <c r="AA17" s="56"/>
      <c r="AB17" s="57"/>
      <c r="AC17" s="103"/>
    </row>
    <row r="18" spans="1:29" ht="18.75" customHeight="1" thickBot="1" x14ac:dyDescent="0.3">
      <c r="A18" s="234"/>
      <c r="B18" s="157">
        <v>52</v>
      </c>
      <c r="C18" s="158" t="s">
        <v>27</v>
      </c>
      <c r="D18" s="159" t="s">
        <v>29</v>
      </c>
      <c r="E18" s="73" t="s">
        <v>41</v>
      </c>
      <c r="F18" s="73" t="s">
        <v>41</v>
      </c>
      <c r="G18" s="73" t="s">
        <v>41</v>
      </c>
      <c r="H18" s="73" t="s">
        <v>41</v>
      </c>
      <c r="I18" s="73" t="s">
        <v>41</v>
      </c>
      <c r="J18" s="73" t="s">
        <v>41</v>
      </c>
      <c r="K18" s="73" t="s">
        <v>41</v>
      </c>
      <c r="L18" s="73" t="s">
        <v>41</v>
      </c>
      <c r="M18" s="73" t="s">
        <v>41</v>
      </c>
      <c r="N18" s="73" t="s">
        <v>41</v>
      </c>
      <c r="O18" s="75"/>
      <c r="P18" s="75"/>
      <c r="Q18" s="75"/>
      <c r="R18" s="75"/>
      <c r="S18" s="75"/>
      <c r="T18" s="60">
        <f t="shared" si="0"/>
        <v>0</v>
      </c>
      <c r="U18" s="231"/>
      <c r="V18" s="114">
        <v>0.47013888888888888</v>
      </c>
      <c r="W18" s="39" t="s">
        <v>3</v>
      </c>
      <c r="X18" s="40"/>
      <c r="Y18" s="40"/>
      <c r="Z18" s="41"/>
      <c r="AA18" s="41"/>
      <c r="AB18" s="42"/>
      <c r="AC18" s="104" t="e">
        <f>TEXT( (V19-V18+0.00000000000001),"[hh].mm.ss")</f>
        <v>#VALUE!</v>
      </c>
    </row>
    <row r="19" spans="1:29" ht="18.75" customHeight="1" thickBot="1" x14ac:dyDescent="0.3">
      <c r="A19" s="235"/>
      <c r="B19" s="160"/>
      <c r="C19" s="161"/>
      <c r="D19" s="162"/>
      <c r="E19" s="147"/>
      <c r="F19" s="148"/>
      <c r="G19" s="148"/>
      <c r="H19" s="148"/>
      <c r="I19" s="148"/>
      <c r="J19" s="148"/>
      <c r="K19" s="148"/>
      <c r="L19" s="148"/>
      <c r="M19" s="148"/>
      <c r="N19" s="148"/>
      <c r="O19" s="80"/>
      <c r="P19" s="80"/>
      <c r="Q19" s="80"/>
      <c r="R19" s="80"/>
      <c r="S19" s="80"/>
      <c r="T19" s="149" t="str">
        <f t="shared" si="0"/>
        <v/>
      </c>
      <c r="U19" s="232"/>
      <c r="V19" s="150">
        <v>0</v>
      </c>
      <c r="W19" s="44" t="s">
        <v>12</v>
      </c>
      <c r="X19" s="45"/>
      <c r="Y19" s="45"/>
      <c r="Z19" s="46"/>
      <c r="AA19" s="47"/>
      <c r="AB19" s="48"/>
      <c r="AC19" s="105" t="str">
        <f>TEXT(IF($E17="","",(IF($E18="",T17/(15-(COUNTIF($E17:$S17,""))),(IF($E19="",(T17+T18)/(30-(COUNTIF($E17:$S17,"")+COUNTIF($E18:$S18,""))), (T17+T18+T19)/(45-(COUNTIF($E17:$S17,"")+COUNTIF($E18:$S18,"")+COUNTIF($E19:$S19,"")))))))),"0,00")</f>
        <v>2,40</v>
      </c>
    </row>
  </sheetData>
  <mergeCells count="11">
    <mergeCell ref="A1:C1"/>
    <mergeCell ref="D1:S1"/>
    <mergeCell ref="A2:C2"/>
    <mergeCell ref="D2:S2"/>
    <mergeCell ref="U12:U15"/>
    <mergeCell ref="U16:U19"/>
    <mergeCell ref="A3:AB3"/>
    <mergeCell ref="A8:A11"/>
    <mergeCell ref="A16:A19"/>
    <mergeCell ref="A12:A15"/>
    <mergeCell ref="U8:U1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0" orientation="landscape" horizontalDpi="1200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3"/>
      <c r="U2" s="3"/>
      <c r="V2" s="3"/>
      <c r="W2" s="3"/>
      <c r="X2" s="3"/>
      <c r="Y2" s="3"/>
      <c r="Z2" s="3"/>
      <c r="AA2" s="3"/>
      <c r="AB2" s="4"/>
      <c r="AC2" s="5" t="s">
        <v>6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71" t="s">
        <v>15</v>
      </c>
      <c r="B6" s="67" t="s">
        <v>16</v>
      </c>
      <c r="C6" s="68"/>
      <c r="D6" s="69" t="s">
        <v>21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 t="s">
        <v>0</v>
      </c>
      <c r="U6" s="142"/>
      <c r="V6" s="108"/>
      <c r="W6" s="109" t="s">
        <v>10</v>
      </c>
      <c r="X6" s="110"/>
      <c r="Y6" s="110"/>
      <c r="Z6" s="111"/>
      <c r="AA6" s="111"/>
      <c r="AB6" s="111"/>
      <c r="AC6" s="112"/>
    </row>
    <row r="7" spans="1:29" ht="15.75" thickBot="1" x14ac:dyDescent="0.3">
      <c r="A7" s="172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13">
        <v>20</v>
      </c>
    </row>
    <row r="8" spans="1:29" ht="15.75" customHeight="1" thickBot="1" x14ac:dyDescent="0.3">
      <c r="A8" s="236" t="s">
        <v>6</v>
      </c>
      <c r="B8" s="163"/>
      <c r="C8" s="164"/>
      <c r="D8" s="153" t="s">
        <v>74</v>
      </c>
      <c r="E8" s="73">
        <v>0</v>
      </c>
      <c r="F8" s="73">
        <v>0</v>
      </c>
      <c r="G8" s="73">
        <v>1</v>
      </c>
      <c r="H8" s="73">
        <v>0</v>
      </c>
      <c r="I8" s="73">
        <v>0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31" si="0">IF(E8="","",SUM(E8:S8)+(COUNTIF(E8:S8,"5*")*5))</f>
        <v>2</v>
      </c>
      <c r="U8" s="207" t="s">
        <v>58</v>
      </c>
      <c r="V8" s="61">
        <f>SUM(T8:T11)+IF(ISNUMBER(U8),U8,0)+IF(ISNUMBER(U10),U10,0)+IF(ISNUMBER(U11),U11,0)</f>
        <v>4</v>
      </c>
      <c r="W8" s="50">
        <f>COUNTIF($E8:$S8,0)+COUNTIF($E9:$S9,0)+COUNTIF($E10:$S10,0)+COUNTIF($E11:$S11,0)</f>
        <v>26</v>
      </c>
      <c r="X8" s="50">
        <f>COUNTIF($E8:$S8,1)+COUNTIF($E9:$S9,1)+COUNTIF($E10:$S10,1)+COUNTIF($E11:$S11,1)</f>
        <v>4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02">
        <f>COUNTIF($E8:$S8,20)+COUNTIF($E9:$S9,20)+COUNTIF($E10:$S10,20)</f>
        <v>0</v>
      </c>
    </row>
    <row r="9" spans="1:29" ht="15.75" customHeight="1" thickBot="1" x14ac:dyDescent="0.3">
      <c r="A9" s="237"/>
      <c r="B9" s="157"/>
      <c r="C9" s="158"/>
      <c r="D9" s="159"/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54">
        <f t="shared" si="0"/>
        <v>0</v>
      </c>
      <c r="U9" s="208"/>
      <c r="V9" s="55"/>
      <c r="W9" s="56"/>
      <c r="X9" s="56"/>
      <c r="Y9" s="56"/>
      <c r="Z9" s="56"/>
      <c r="AA9" s="56"/>
      <c r="AB9" s="57"/>
      <c r="AC9" s="103"/>
    </row>
    <row r="10" spans="1:29" ht="16.5" customHeight="1" thickBot="1" x14ac:dyDescent="0.3">
      <c r="A10" s="237"/>
      <c r="B10" s="157">
        <v>105</v>
      </c>
      <c r="C10" s="158" t="s">
        <v>71</v>
      </c>
      <c r="D10" s="159" t="s">
        <v>72</v>
      </c>
      <c r="E10" s="73">
        <v>0</v>
      </c>
      <c r="F10" s="73">
        <v>1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1</v>
      </c>
      <c r="N10" s="73">
        <v>0</v>
      </c>
      <c r="O10" s="75"/>
      <c r="P10" s="75"/>
      <c r="Q10" s="75"/>
      <c r="R10" s="75"/>
      <c r="S10" s="75"/>
      <c r="T10" s="76">
        <f t="shared" si="0"/>
        <v>2</v>
      </c>
      <c r="U10" s="208"/>
      <c r="V10" s="114">
        <v>0.46666666666666662</v>
      </c>
      <c r="W10" s="39" t="s">
        <v>3</v>
      </c>
      <c r="X10" s="40"/>
      <c r="Y10" s="40"/>
      <c r="Z10" s="41"/>
      <c r="AA10" s="41"/>
      <c r="AB10" s="42"/>
      <c r="AC10" s="104" t="str">
        <f>TEXT( (V11-V10+0.00000000000001),"[hh].mm.ss")</f>
        <v>02.15.00</v>
      </c>
    </row>
    <row r="11" spans="1:29" ht="16.5" customHeight="1" thickBot="1" x14ac:dyDescent="0.3">
      <c r="A11" s="238"/>
      <c r="B11" s="160"/>
      <c r="C11" s="161"/>
      <c r="D11" s="16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80"/>
      <c r="P11" s="80"/>
      <c r="Q11" s="80"/>
      <c r="R11" s="80"/>
      <c r="S11" s="80"/>
      <c r="T11" s="81" t="str">
        <f t="shared" si="0"/>
        <v/>
      </c>
      <c r="U11" s="209"/>
      <c r="V11" s="114">
        <v>0.56041666666666667</v>
      </c>
      <c r="W11" s="44" t="s">
        <v>12</v>
      </c>
      <c r="X11" s="45"/>
      <c r="Y11" s="45"/>
      <c r="Z11" s="46"/>
      <c r="AA11" s="47"/>
      <c r="AB11" s="48"/>
      <c r="AC11" s="105" t="str">
        <f>TEXT(IF($E9="","",(IF($E10="",T9/(15-(COUNTIF($E9:$S9,""))),(IF($E11="",(T9+T10)/(30-(COUNTIF($E9:$S9,"")+COUNTIF($E10:$S10,""))), (T9+T10+T11)/(45-(COUNTIF($E9:$S9,"")+COUNTIF($E10:$S10,"")+COUNTIF($E11:$S11,"")))))))),"0,00")</f>
        <v>0,10</v>
      </c>
    </row>
    <row r="12" spans="1:29" ht="15" customHeight="1" thickBot="1" x14ac:dyDescent="0.3">
      <c r="A12" s="236" t="s">
        <v>6</v>
      </c>
      <c r="B12" s="163"/>
      <c r="C12" s="164"/>
      <c r="D12" s="153" t="s">
        <v>24</v>
      </c>
      <c r="E12" s="73">
        <v>0</v>
      </c>
      <c r="F12" s="73">
        <v>0</v>
      </c>
      <c r="G12" s="73">
        <v>0</v>
      </c>
      <c r="H12" s="73">
        <v>5</v>
      </c>
      <c r="I12" s="73">
        <v>0</v>
      </c>
      <c r="J12" s="73">
        <v>0</v>
      </c>
      <c r="K12" s="73">
        <v>0</v>
      </c>
      <c r="L12" s="73">
        <v>2</v>
      </c>
      <c r="M12" s="73">
        <v>1</v>
      </c>
      <c r="N12" s="73">
        <v>1</v>
      </c>
      <c r="O12" s="59"/>
      <c r="P12" s="59"/>
      <c r="Q12" s="59"/>
      <c r="R12" s="59"/>
      <c r="S12" s="59"/>
      <c r="T12" s="60">
        <f t="shared" si="0"/>
        <v>9</v>
      </c>
      <c r="U12" s="207" t="s">
        <v>59</v>
      </c>
      <c r="V12" s="61">
        <f>SUM(T12:T15)+IF(ISNUMBER(U12),U12,0)+IF(ISNUMBER(U14),U14,0)+IF(ISNUMBER(U15),U15,0)</f>
        <v>23</v>
      </c>
      <c r="W12" s="50">
        <f>COUNTIF($E12:$S12,0)+COUNTIF($E13:$S13,0)+COUNTIF($E14:$S14,0)+COUNTIF($E15:$S15,0)</f>
        <v>20</v>
      </c>
      <c r="X12" s="50">
        <f>COUNTIF($E12:$S12,1)+COUNTIF($E13:$S13,1)+COUNTIF($E14:$S14,1)+COUNTIF($E15:$S15,1)</f>
        <v>6</v>
      </c>
      <c r="Y12" s="50">
        <f>COUNTIF($E12:$S12,2)+COUNTIF($E13:$S13,2)+COUNTIF($E14:$S14,2)+COUNTIF($E15:$S15,2)</f>
        <v>1</v>
      </c>
      <c r="Z12" s="50">
        <f>COUNTIF($E12:$S12,3)+COUNTIF($E13:$S13,3)+COUNTIF($E14:$S14,3)+COUNTIF($E15:$S15,3)</f>
        <v>0</v>
      </c>
      <c r="AA12" s="50">
        <f>COUNTIF($E12:$S12,5)+COUNTIF($E13:$S13,5)+COUNTIF($E14:$S14,5)+COUNTIF($E15:$S15,5)</f>
        <v>3</v>
      </c>
      <c r="AB12" s="51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customHeight="1" thickBot="1" x14ac:dyDescent="0.3">
      <c r="A13" s="237"/>
      <c r="B13" s="157"/>
      <c r="C13" s="158"/>
      <c r="D13" s="159"/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54">
        <f t="shared" si="0"/>
        <v>1</v>
      </c>
      <c r="U13" s="208"/>
      <c r="V13" s="55"/>
      <c r="W13" s="56"/>
      <c r="X13" s="56"/>
      <c r="Y13" s="56"/>
      <c r="Z13" s="56"/>
      <c r="AA13" s="56"/>
      <c r="AB13" s="57"/>
      <c r="AC13" s="103"/>
    </row>
    <row r="14" spans="1:29" ht="16.5" customHeight="1" thickBot="1" x14ac:dyDescent="0.3">
      <c r="A14" s="237"/>
      <c r="B14" s="157">
        <v>103</v>
      </c>
      <c r="C14" s="158" t="s">
        <v>40</v>
      </c>
      <c r="D14" s="159" t="s">
        <v>29</v>
      </c>
      <c r="E14" s="73">
        <v>5</v>
      </c>
      <c r="F14" s="73">
        <v>1</v>
      </c>
      <c r="G14" s="73">
        <v>0</v>
      </c>
      <c r="H14" s="73">
        <v>0</v>
      </c>
      <c r="I14" s="73">
        <v>5</v>
      </c>
      <c r="J14" s="73">
        <v>0</v>
      </c>
      <c r="K14" s="73">
        <v>1</v>
      </c>
      <c r="L14" s="73">
        <v>0</v>
      </c>
      <c r="M14" s="73">
        <v>1</v>
      </c>
      <c r="N14" s="73">
        <v>0</v>
      </c>
      <c r="O14" s="75"/>
      <c r="P14" s="75"/>
      <c r="Q14" s="75"/>
      <c r="R14" s="75"/>
      <c r="S14" s="75"/>
      <c r="T14" s="76">
        <f t="shared" si="0"/>
        <v>13</v>
      </c>
      <c r="U14" s="208"/>
      <c r="V14" s="114">
        <v>0.46527777777777773</v>
      </c>
      <c r="W14" s="39" t="s">
        <v>3</v>
      </c>
      <c r="X14" s="40"/>
      <c r="Y14" s="40"/>
      <c r="Z14" s="41"/>
      <c r="AA14" s="41"/>
      <c r="AB14" s="42"/>
      <c r="AC14" s="104" t="str">
        <f>TEXT( (V15-V14+0.00000000000001),"[hh].mm.ss")</f>
        <v>03.49.00</v>
      </c>
    </row>
    <row r="15" spans="1:29" ht="16.5" customHeight="1" thickBot="1" x14ac:dyDescent="0.3">
      <c r="A15" s="238"/>
      <c r="B15" s="160"/>
      <c r="C15" s="161"/>
      <c r="D15" s="16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0"/>
        <v/>
      </c>
      <c r="U15" s="209"/>
      <c r="V15" s="114">
        <v>0.62430555555555556</v>
      </c>
      <c r="W15" s="44" t="s">
        <v>12</v>
      </c>
      <c r="X15" s="45"/>
      <c r="Y15" s="45"/>
      <c r="Z15" s="46"/>
      <c r="AA15" s="47"/>
      <c r="AB15" s="48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0,70</v>
      </c>
    </row>
    <row r="16" spans="1:29" ht="15.75" thickBot="1" x14ac:dyDescent="0.3">
      <c r="A16" s="236" t="s">
        <v>6</v>
      </c>
      <c r="B16" s="151"/>
      <c r="C16" s="152"/>
      <c r="D16" s="153" t="s">
        <v>24</v>
      </c>
      <c r="E16" s="73">
        <v>0</v>
      </c>
      <c r="F16" s="73">
        <v>5</v>
      </c>
      <c r="G16" s="73">
        <v>1</v>
      </c>
      <c r="H16" s="73">
        <v>3</v>
      </c>
      <c r="I16" s="73">
        <v>3</v>
      </c>
      <c r="J16" s="73">
        <v>0</v>
      </c>
      <c r="K16" s="73">
        <v>1</v>
      </c>
      <c r="L16" s="73">
        <v>1</v>
      </c>
      <c r="M16" s="73">
        <v>2</v>
      </c>
      <c r="N16" s="73">
        <v>0</v>
      </c>
      <c r="O16" s="59"/>
      <c r="P16" s="59"/>
      <c r="Q16" s="59"/>
      <c r="R16" s="59"/>
      <c r="S16" s="59"/>
      <c r="T16" s="60">
        <f t="shared" si="0"/>
        <v>16</v>
      </c>
      <c r="U16" s="207" t="s">
        <v>60</v>
      </c>
      <c r="V16" s="61">
        <f>SUM(T16:T19)+IF(ISNUMBER(U16),U16,0)+IF(ISNUMBER(U18),U18,0)+IF(ISNUMBER(U19),U19,0)</f>
        <v>43</v>
      </c>
      <c r="W16" s="50">
        <f>COUNTIF($E16:$S16,0)+COUNTIF($E17:$S17,0)+COUNTIF($E18:$S18,0)+COUNTIF($E19:$S19,0)</f>
        <v>10</v>
      </c>
      <c r="X16" s="50">
        <f>COUNTIF($E16:$S16,1)+COUNTIF($E17:$S17,1)+COUNTIF($E18:$S18,1)+COUNTIF($E19:$S19,1)</f>
        <v>9</v>
      </c>
      <c r="Y16" s="50">
        <f>COUNTIF($E16:$S16,2)+COUNTIF($E17:$S17,2)+COUNTIF($E18:$S18,2)+COUNTIF($E19:$S19,2)</f>
        <v>3</v>
      </c>
      <c r="Z16" s="50">
        <f>COUNTIF($E16:$S16,3)+COUNTIF($E17:$S17,3)+COUNTIF($E18:$S18,3)+COUNTIF($E19:$S19,3)</f>
        <v>6</v>
      </c>
      <c r="AA16" s="50">
        <f>COUNTIF($E16:$S16,5)+COUNTIF($E17:$S17,5)+COUNTIF($E18:$S18,5)+COUNTIF($E19:$S19,5)</f>
        <v>2</v>
      </c>
      <c r="AB16" s="51">
        <f>COUNTIF($E16:$S16,"5*")+COUNTIF($E17:$S17,"5*")+COUNTIF($E18:$S18,"5*")</f>
        <v>0</v>
      </c>
      <c r="AC16" s="102">
        <f>COUNTIF($E16:$S16,20)+COUNTIF($E17:$S17,20)+COUNTIF($E18:$S18,20)</f>
        <v>0</v>
      </c>
    </row>
    <row r="17" spans="1:29" ht="15.75" thickBot="1" x14ac:dyDescent="0.3">
      <c r="A17" s="237"/>
      <c r="B17" s="154"/>
      <c r="C17" s="155"/>
      <c r="D17" s="156"/>
      <c r="E17" s="73">
        <v>0</v>
      </c>
      <c r="F17" s="73">
        <v>0</v>
      </c>
      <c r="G17" s="73">
        <v>0</v>
      </c>
      <c r="H17" s="73">
        <v>5</v>
      </c>
      <c r="I17" s="73">
        <v>3</v>
      </c>
      <c r="J17" s="73">
        <v>1</v>
      </c>
      <c r="K17" s="73">
        <v>2</v>
      </c>
      <c r="L17" s="73">
        <v>1</v>
      </c>
      <c r="M17" s="73">
        <v>3</v>
      </c>
      <c r="N17" s="73">
        <v>0</v>
      </c>
      <c r="O17" s="53"/>
      <c r="P17" s="53"/>
      <c r="Q17" s="53"/>
      <c r="R17" s="53"/>
      <c r="S17" s="53"/>
      <c r="T17" s="54">
        <f t="shared" si="0"/>
        <v>15</v>
      </c>
      <c r="U17" s="208"/>
      <c r="V17" s="55"/>
      <c r="W17" s="56"/>
      <c r="X17" s="56"/>
      <c r="Y17" s="56"/>
      <c r="Z17" s="56"/>
      <c r="AA17" s="56"/>
      <c r="AB17" s="57"/>
      <c r="AC17" s="103"/>
    </row>
    <row r="18" spans="1:29" ht="18.75" thickBot="1" x14ac:dyDescent="0.3">
      <c r="A18" s="237"/>
      <c r="B18" s="157">
        <v>100</v>
      </c>
      <c r="C18" s="158" t="s">
        <v>65</v>
      </c>
      <c r="D18" s="159" t="s">
        <v>28</v>
      </c>
      <c r="E18" s="73">
        <v>0</v>
      </c>
      <c r="F18" s="73">
        <v>0</v>
      </c>
      <c r="G18" s="73">
        <v>1</v>
      </c>
      <c r="H18" s="73">
        <v>3</v>
      </c>
      <c r="I18" s="73">
        <v>0</v>
      </c>
      <c r="J18" s="73">
        <v>3</v>
      </c>
      <c r="K18" s="73">
        <v>1</v>
      </c>
      <c r="L18" s="73">
        <v>2</v>
      </c>
      <c r="M18" s="73">
        <v>1</v>
      </c>
      <c r="N18" s="73">
        <v>1</v>
      </c>
      <c r="O18" s="75"/>
      <c r="P18" s="75"/>
      <c r="Q18" s="75"/>
      <c r="R18" s="75"/>
      <c r="S18" s="75"/>
      <c r="T18" s="76">
        <f t="shared" si="0"/>
        <v>12</v>
      </c>
      <c r="U18" s="208"/>
      <c r="V18" s="114">
        <v>0.46319444444444446</v>
      </c>
      <c r="W18" s="39" t="s">
        <v>3</v>
      </c>
      <c r="X18" s="40"/>
      <c r="Y18" s="40"/>
      <c r="Z18" s="41"/>
      <c r="AA18" s="41"/>
      <c r="AB18" s="42"/>
      <c r="AC18" s="104" t="str">
        <f>TEXT( (V19-V18+0.00000000000001),"[hh].mm.ss")</f>
        <v>04.19.00</v>
      </c>
    </row>
    <row r="19" spans="1:29" ht="18.75" thickBot="1" x14ac:dyDescent="0.3">
      <c r="A19" s="238"/>
      <c r="B19" s="160"/>
      <c r="C19" s="161"/>
      <c r="D19" s="16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0"/>
        <v/>
      </c>
      <c r="U19" s="209"/>
      <c r="V19" s="114">
        <v>0.6430555555555556</v>
      </c>
      <c r="W19" s="44" t="s">
        <v>12</v>
      </c>
      <c r="X19" s="45"/>
      <c r="Y19" s="45"/>
      <c r="Z19" s="46"/>
      <c r="AA19" s="47"/>
      <c r="AB19" s="48"/>
      <c r="AC19" s="105" t="str">
        <f>TEXT(IF($E17="","",(IF($E18="",T17/(15-(COUNTIF($E17:$S17,""))),(IF($E19="",(T17+T18)/(30-(COUNTIF($E17:$S17,"")+COUNTIF($E18:$S18,""))), (T17+T18+T19)/(45-(COUNTIF($E17:$S17,"")+COUNTIF($E18:$S18,"")+COUNTIF($E19:$S19,"")))))))),"0,00")</f>
        <v>1,35</v>
      </c>
    </row>
    <row r="20" spans="1:29" ht="15" customHeight="1" thickBot="1" x14ac:dyDescent="0.3">
      <c r="A20" s="236" t="s">
        <v>6</v>
      </c>
      <c r="B20" s="163"/>
      <c r="C20" s="164"/>
      <c r="D20" s="153" t="s">
        <v>24</v>
      </c>
      <c r="E20" s="73">
        <v>0</v>
      </c>
      <c r="F20" s="73">
        <v>0</v>
      </c>
      <c r="G20" s="73">
        <v>5</v>
      </c>
      <c r="H20" s="73">
        <v>1</v>
      </c>
      <c r="I20" s="73">
        <v>5</v>
      </c>
      <c r="J20" s="73">
        <v>2</v>
      </c>
      <c r="K20" s="73">
        <v>3</v>
      </c>
      <c r="L20" s="73">
        <v>2</v>
      </c>
      <c r="M20" s="73">
        <v>3</v>
      </c>
      <c r="N20" s="73">
        <v>1</v>
      </c>
      <c r="O20" s="59"/>
      <c r="P20" s="59"/>
      <c r="Q20" s="59"/>
      <c r="R20" s="59"/>
      <c r="S20" s="59"/>
      <c r="T20" s="60">
        <f t="shared" si="0"/>
        <v>22</v>
      </c>
      <c r="U20" s="207" t="s">
        <v>61</v>
      </c>
      <c r="V20" s="61">
        <f>SUM(T20:T23)+IF(ISNUMBER(U20),U20,0)+IF(ISNUMBER(U22),U22,0)+IF(ISNUMBER(U23),U23,0)</f>
        <v>47</v>
      </c>
      <c r="W20" s="50">
        <f>COUNTIF($E20:$S20,0)+COUNTIF($E21:$S21,0)+COUNTIF($E22:$S22,0)+COUNTIF($E23:$S23,0)</f>
        <v>7</v>
      </c>
      <c r="X20" s="50">
        <f>COUNTIF($E20:$S20,1)+COUNTIF($E21:$S21,1)+COUNTIF($E22:$S22,1)+COUNTIF($E23:$S23,1)</f>
        <v>11</v>
      </c>
      <c r="Y20" s="50">
        <f>COUNTIF($E20:$S20,2)+COUNTIF($E21:$S21,2)+COUNTIF($E22:$S22,2)+COUNTIF($E23:$S23,2)</f>
        <v>4</v>
      </c>
      <c r="Z20" s="50">
        <f>COUNTIF($E20:$S20,3)+COUNTIF($E21:$S21,3)+COUNTIF($E22:$S22,3)+COUNTIF($E23:$S23,3)</f>
        <v>6</v>
      </c>
      <c r="AA20" s="50">
        <f>COUNTIF($E20:$S20,5)+COUNTIF($E21:$S21,5)+COUNTIF($E22:$S22,5)+COUNTIF($E23:$S23,5)</f>
        <v>2</v>
      </c>
      <c r="AB20" s="51">
        <f>COUNTIF($E20:$S20,"5*")+COUNTIF($E21:$S21,"5*")+COUNTIF($E22:$S22,"5*")</f>
        <v>0</v>
      </c>
      <c r="AC20" s="102">
        <f>COUNTIF($E20:$S20,20)+COUNTIF($E21:$S21,20)+COUNTIF($E22:$S22,20)</f>
        <v>0</v>
      </c>
    </row>
    <row r="21" spans="1:29" ht="15.75" customHeight="1" thickBot="1" x14ac:dyDescent="0.3">
      <c r="A21" s="237"/>
      <c r="B21" s="157"/>
      <c r="C21" s="158"/>
      <c r="D21" s="159"/>
      <c r="E21" s="73">
        <v>0</v>
      </c>
      <c r="F21" s="73">
        <v>1</v>
      </c>
      <c r="G21" s="73">
        <v>3</v>
      </c>
      <c r="H21" s="73">
        <v>3</v>
      </c>
      <c r="I21" s="73">
        <v>2</v>
      </c>
      <c r="J21" s="73">
        <v>1</v>
      </c>
      <c r="K21" s="73">
        <v>1</v>
      </c>
      <c r="L21" s="73">
        <v>0</v>
      </c>
      <c r="M21" s="73">
        <v>3</v>
      </c>
      <c r="N21" s="73">
        <v>1</v>
      </c>
      <c r="O21" s="53"/>
      <c r="P21" s="53"/>
      <c r="Q21" s="53"/>
      <c r="R21" s="53"/>
      <c r="S21" s="53"/>
      <c r="T21" s="54">
        <f t="shared" si="0"/>
        <v>15</v>
      </c>
      <c r="U21" s="208"/>
      <c r="V21" s="55"/>
      <c r="W21" s="56"/>
      <c r="X21" s="56"/>
      <c r="Y21" s="56"/>
      <c r="Z21" s="56"/>
      <c r="AA21" s="56"/>
      <c r="AB21" s="57"/>
      <c r="AC21" s="103"/>
    </row>
    <row r="22" spans="1:29" ht="16.5" customHeight="1" thickBot="1" x14ac:dyDescent="0.3">
      <c r="A22" s="237"/>
      <c r="B22" s="157">
        <v>109</v>
      </c>
      <c r="C22" s="158" t="s">
        <v>27</v>
      </c>
      <c r="D22" s="159" t="s">
        <v>26</v>
      </c>
      <c r="E22" s="73">
        <v>0</v>
      </c>
      <c r="F22" s="73">
        <v>1</v>
      </c>
      <c r="G22" s="73">
        <v>2</v>
      </c>
      <c r="H22" s="73">
        <v>3</v>
      </c>
      <c r="I22" s="73">
        <v>1</v>
      </c>
      <c r="J22" s="73">
        <v>1</v>
      </c>
      <c r="K22" s="73">
        <v>1</v>
      </c>
      <c r="L22" s="73">
        <v>1</v>
      </c>
      <c r="M22" s="73">
        <v>0</v>
      </c>
      <c r="N22" s="73">
        <v>0</v>
      </c>
      <c r="O22" s="75"/>
      <c r="P22" s="75"/>
      <c r="Q22" s="75"/>
      <c r="R22" s="75"/>
      <c r="S22" s="75"/>
      <c r="T22" s="76">
        <f t="shared" si="0"/>
        <v>10</v>
      </c>
      <c r="U22" s="208"/>
      <c r="V22" s="114">
        <v>0.46875</v>
      </c>
      <c r="W22" s="39" t="s">
        <v>3</v>
      </c>
      <c r="X22" s="40"/>
      <c r="Y22" s="40"/>
      <c r="Z22" s="41"/>
      <c r="AA22" s="41"/>
      <c r="AB22" s="42"/>
      <c r="AC22" s="104" t="str">
        <f>TEXT( (V23-V22+0.00000000000001),"[hh].mm.ss")</f>
        <v>04.20.00</v>
      </c>
    </row>
    <row r="23" spans="1:29" ht="16.5" customHeight="1" thickBot="1" x14ac:dyDescent="0.3">
      <c r="A23" s="238"/>
      <c r="B23" s="160"/>
      <c r="C23" s="161"/>
      <c r="D23" s="162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 t="shared" si="0"/>
        <v/>
      </c>
      <c r="U23" s="209"/>
      <c r="V23" s="114">
        <v>0.64930555555555558</v>
      </c>
      <c r="W23" s="44" t="s">
        <v>12</v>
      </c>
      <c r="X23" s="45"/>
      <c r="Y23" s="45"/>
      <c r="Z23" s="46"/>
      <c r="AA23" s="47"/>
      <c r="AB23" s="48"/>
      <c r="AC23" s="105" t="str">
        <f>TEXT(IF($E21="","",(IF($E22="",T21/(15-(COUNTIF($E21:$S21,""))),(IF($E23="",(T21+T22)/(30-(COUNTIF($E21:$S21,"")+COUNTIF($E22:$S22,""))), (T21+T22+T23)/(45-(COUNTIF($E21:$S21,"")+COUNTIF($E22:$S22,"")+COUNTIF($E23:$S23,"")))))))),"0,00")</f>
        <v>1,25</v>
      </c>
    </row>
    <row r="24" spans="1:29" ht="15" customHeight="1" thickBot="1" x14ac:dyDescent="0.3">
      <c r="A24" s="236" t="s">
        <v>6</v>
      </c>
      <c r="B24" s="163"/>
      <c r="C24" s="164"/>
      <c r="D24" s="153" t="s">
        <v>74</v>
      </c>
      <c r="E24" s="73">
        <v>0</v>
      </c>
      <c r="F24" s="73">
        <v>1</v>
      </c>
      <c r="G24" s="73">
        <v>5</v>
      </c>
      <c r="H24" s="73">
        <v>0</v>
      </c>
      <c r="I24" s="73">
        <v>2</v>
      </c>
      <c r="J24" s="73">
        <v>0</v>
      </c>
      <c r="K24" s="73">
        <v>2</v>
      </c>
      <c r="L24" s="73">
        <v>2</v>
      </c>
      <c r="M24" s="73">
        <v>1</v>
      </c>
      <c r="N24" s="73">
        <v>0</v>
      </c>
      <c r="O24" s="59"/>
      <c r="P24" s="59"/>
      <c r="Q24" s="59"/>
      <c r="R24" s="59"/>
      <c r="S24" s="59"/>
      <c r="T24" s="60">
        <f t="shared" si="0"/>
        <v>13</v>
      </c>
      <c r="U24" s="207" t="s">
        <v>62</v>
      </c>
      <c r="V24" s="61">
        <f>SUM(T24:T27)+IF(ISNUMBER(U24),U24,0)+IF(ISNUMBER(U26),U26,0)+IF(ISNUMBER(U27),U27,0)</f>
        <v>51</v>
      </c>
      <c r="W24" s="50">
        <f>COUNTIF($E24:$S24,0)+COUNTIF($E25:$S25,0)+COUNTIF($E26:$S26,0)+COUNTIF($E27:$S27,0)</f>
        <v>10</v>
      </c>
      <c r="X24" s="50">
        <f>COUNTIF($E24:$S24,1)+COUNTIF($E25:$S25,1)+COUNTIF($E26:$S26,1)+COUNTIF($E27:$S27,1)</f>
        <v>4</v>
      </c>
      <c r="Y24" s="50">
        <f>COUNTIF($E24:$S24,2)+COUNTIF($E25:$S25,2)+COUNTIF($E26:$S26,2)+COUNTIF($E27:$S27,2)</f>
        <v>11</v>
      </c>
      <c r="Z24" s="50">
        <f>COUNTIF($E24:$S24,3)+COUNTIF($E25:$S25,3)+COUNTIF($E26:$S26,3)+COUNTIF($E27:$S27,3)</f>
        <v>0</v>
      </c>
      <c r="AA24" s="50">
        <f>COUNTIF($E24:$S24,5)+COUNTIF($E25:$S25,5)+COUNTIF($E26:$S26,5)+COUNTIF($E27:$S27,5)</f>
        <v>5</v>
      </c>
      <c r="AB24" s="51">
        <f>COUNTIF($E24:$S24,"5*")+COUNTIF($E25:$S25,"5*")+COUNTIF($E26:$S26,"5*")</f>
        <v>0</v>
      </c>
      <c r="AC24" s="102">
        <f>COUNTIF($E24:$S24,20)+COUNTIF($E25:$S25,20)+COUNTIF($E26:$S26,20)</f>
        <v>0</v>
      </c>
    </row>
    <row r="25" spans="1:29" ht="15.75" customHeight="1" thickBot="1" x14ac:dyDescent="0.3">
      <c r="A25" s="237"/>
      <c r="B25" s="157"/>
      <c r="C25" s="158"/>
      <c r="D25" s="159"/>
      <c r="E25" s="73">
        <v>0</v>
      </c>
      <c r="F25" s="73">
        <v>0</v>
      </c>
      <c r="G25" s="73">
        <v>5</v>
      </c>
      <c r="H25" s="73">
        <v>0</v>
      </c>
      <c r="I25" s="73">
        <v>2</v>
      </c>
      <c r="J25" s="73">
        <v>0</v>
      </c>
      <c r="K25" s="73">
        <v>1</v>
      </c>
      <c r="L25" s="73">
        <v>5</v>
      </c>
      <c r="M25" s="73">
        <v>1</v>
      </c>
      <c r="N25" s="73">
        <v>0</v>
      </c>
      <c r="O25" s="53"/>
      <c r="P25" s="53"/>
      <c r="Q25" s="53"/>
      <c r="R25" s="53"/>
      <c r="S25" s="53"/>
      <c r="T25" s="54">
        <f t="shared" si="0"/>
        <v>14</v>
      </c>
      <c r="U25" s="208"/>
      <c r="V25" s="55"/>
      <c r="W25" s="56"/>
      <c r="X25" s="56"/>
      <c r="Y25" s="56"/>
      <c r="Z25" s="56"/>
      <c r="AA25" s="56"/>
      <c r="AB25" s="57"/>
      <c r="AC25" s="103"/>
    </row>
    <row r="26" spans="1:29" ht="16.5" customHeight="1" thickBot="1" x14ac:dyDescent="0.3">
      <c r="A26" s="237"/>
      <c r="B26" s="157">
        <v>102</v>
      </c>
      <c r="C26" s="158" t="s">
        <v>70</v>
      </c>
      <c r="D26" s="159" t="s">
        <v>69</v>
      </c>
      <c r="E26" s="73">
        <v>0</v>
      </c>
      <c r="F26" s="73">
        <v>5</v>
      </c>
      <c r="G26" s="73">
        <v>2</v>
      </c>
      <c r="H26" s="73">
        <v>2</v>
      </c>
      <c r="I26" s="73">
        <v>2</v>
      </c>
      <c r="J26" s="73">
        <v>2</v>
      </c>
      <c r="K26" s="73">
        <v>5</v>
      </c>
      <c r="L26" s="73">
        <v>2</v>
      </c>
      <c r="M26" s="73">
        <v>2</v>
      </c>
      <c r="N26" s="73">
        <v>2</v>
      </c>
      <c r="O26" s="75"/>
      <c r="P26" s="75"/>
      <c r="Q26" s="75"/>
      <c r="R26" s="75"/>
      <c r="S26" s="75"/>
      <c r="T26" s="76">
        <f t="shared" si="0"/>
        <v>24</v>
      </c>
      <c r="U26" s="208"/>
      <c r="V26" s="114">
        <v>0.46458333333333335</v>
      </c>
      <c r="W26" s="39" t="s">
        <v>3</v>
      </c>
      <c r="X26" s="40"/>
      <c r="Y26" s="40"/>
      <c r="Z26" s="41"/>
      <c r="AA26" s="41"/>
      <c r="AB26" s="42"/>
      <c r="AC26" s="104" t="str">
        <f>TEXT( (V27-V26+0.00000000000001),"[hh].mm.ss")</f>
        <v>02.53.00</v>
      </c>
    </row>
    <row r="27" spans="1:29" ht="16.5" customHeight="1" thickBot="1" x14ac:dyDescent="0.3">
      <c r="A27" s="238"/>
      <c r="B27" s="160"/>
      <c r="C27" s="161"/>
      <c r="D27" s="162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 t="str">
        <f t="shared" si="0"/>
        <v/>
      </c>
      <c r="U27" s="209"/>
      <c r="V27" s="114">
        <v>0.58472222222222225</v>
      </c>
      <c r="W27" s="44" t="s">
        <v>12</v>
      </c>
      <c r="X27" s="45"/>
      <c r="Y27" s="45"/>
      <c r="Z27" s="46"/>
      <c r="AA27" s="47"/>
      <c r="AB27" s="48"/>
      <c r="AC27" s="105" t="str">
        <f>TEXT(IF($E25="","",(IF($E26="",T25/(15-(COUNTIF($E25:$S25,""))),(IF($E27="",(T25+T26)/(30-(COUNTIF($E25:$S25,"")+COUNTIF($E26:$S26,""))), (T25+T26+T27)/(45-(COUNTIF($E25:$S25,"")+COUNTIF($E26:$S26,"")+COUNTIF($E27:$S27,"")))))))),"0,00")</f>
        <v>1,90</v>
      </c>
    </row>
    <row r="28" spans="1:29" ht="15.75" customHeight="1" thickBot="1" x14ac:dyDescent="0.3">
      <c r="A28" s="236" t="s">
        <v>6</v>
      </c>
      <c r="B28" s="163"/>
      <c r="C28" s="164"/>
      <c r="D28" s="153" t="s">
        <v>24</v>
      </c>
      <c r="E28" s="73">
        <v>0</v>
      </c>
      <c r="F28" s="73">
        <v>0</v>
      </c>
      <c r="G28" s="73">
        <v>1</v>
      </c>
      <c r="H28" s="73">
        <v>3</v>
      </c>
      <c r="I28" s="73">
        <v>3</v>
      </c>
      <c r="J28" s="73">
        <v>3</v>
      </c>
      <c r="K28" s="73">
        <v>3</v>
      </c>
      <c r="L28" s="73">
        <v>5</v>
      </c>
      <c r="M28" s="73">
        <v>1</v>
      </c>
      <c r="N28" s="73">
        <v>3</v>
      </c>
      <c r="O28" s="59"/>
      <c r="P28" s="59"/>
      <c r="Q28" s="59"/>
      <c r="R28" s="59"/>
      <c r="S28" s="59"/>
      <c r="T28" s="60">
        <f t="shared" si="0"/>
        <v>22</v>
      </c>
      <c r="U28" s="207" t="s">
        <v>63</v>
      </c>
      <c r="V28" s="61">
        <f>SUM(T28:T31)+IF(ISNUMBER(U28),U28,0)+IF(ISNUMBER(U30),U30,0)+IF(ISNUMBER(U31),U31,0)</f>
        <v>59</v>
      </c>
      <c r="W28" s="50">
        <f>COUNTIF($E28:$S28,0)+COUNTIF($E29:$S29,0)+COUNTIF($E30:$S30,0)+COUNTIF($E31:$S31,0)</f>
        <v>6</v>
      </c>
      <c r="X28" s="50">
        <f>COUNTIF($E28:$S28,1)+COUNTIF($E29:$S29,1)+COUNTIF($E30:$S30,1)+COUNTIF($E31:$S31,1)</f>
        <v>6</v>
      </c>
      <c r="Y28" s="50">
        <f>COUNTIF($E28:$S28,2)+COUNTIF($E29:$S29,2)+COUNTIF($E30:$S30,2)+COUNTIF($E31:$S31,2)</f>
        <v>3</v>
      </c>
      <c r="Z28" s="50">
        <f>COUNTIF($E28:$S28,3)+COUNTIF($E29:$S29,3)+COUNTIF($E30:$S30,3)+COUNTIF($E31:$S31,3)</f>
        <v>14</v>
      </c>
      <c r="AA28" s="50">
        <f>COUNTIF($E28:$S28,5)+COUNTIF($E29:$S29,5)+COUNTIF($E30:$S30,5)+COUNTIF($E31:$S31,5)</f>
        <v>1</v>
      </c>
      <c r="AB28" s="51">
        <f>COUNTIF($E28:$S28,"5*")+COUNTIF($E29:$S29,"5*")+COUNTIF($E30:$S30,"5*")</f>
        <v>0</v>
      </c>
      <c r="AC28" s="102">
        <f>COUNTIF($E28:$S28,20)+COUNTIF($E29:$S29,20)+COUNTIF($E30:$S30,20)</f>
        <v>0</v>
      </c>
    </row>
    <row r="29" spans="1:29" ht="15.75" customHeight="1" thickBot="1" x14ac:dyDescent="0.3">
      <c r="A29" s="237"/>
      <c r="B29" s="157"/>
      <c r="C29" s="158"/>
      <c r="D29" s="159"/>
      <c r="E29" s="73">
        <v>3</v>
      </c>
      <c r="F29" s="73">
        <v>1</v>
      </c>
      <c r="G29" s="73">
        <v>3</v>
      </c>
      <c r="H29" s="73">
        <v>3</v>
      </c>
      <c r="I29" s="73">
        <v>3</v>
      </c>
      <c r="J29" s="73">
        <v>3</v>
      </c>
      <c r="K29" s="73">
        <v>3</v>
      </c>
      <c r="L29" s="73">
        <v>3</v>
      </c>
      <c r="M29" s="73">
        <v>2</v>
      </c>
      <c r="N29" s="73">
        <v>2</v>
      </c>
      <c r="O29" s="53"/>
      <c r="P29" s="53"/>
      <c r="Q29" s="53"/>
      <c r="R29" s="53"/>
      <c r="S29" s="53"/>
      <c r="T29" s="54">
        <f t="shared" si="0"/>
        <v>26</v>
      </c>
      <c r="U29" s="208"/>
      <c r="V29" s="55"/>
      <c r="W29" s="56"/>
      <c r="X29" s="56"/>
      <c r="Y29" s="56"/>
      <c r="Z29" s="56"/>
      <c r="AA29" s="56"/>
      <c r="AB29" s="57"/>
      <c r="AC29" s="103"/>
    </row>
    <row r="30" spans="1:29" ht="16.5" customHeight="1" thickBot="1" x14ac:dyDescent="0.3">
      <c r="A30" s="237"/>
      <c r="B30" s="157">
        <v>104</v>
      </c>
      <c r="C30" s="158" t="s">
        <v>54</v>
      </c>
      <c r="D30" s="159" t="s">
        <v>34</v>
      </c>
      <c r="E30" s="73">
        <v>0</v>
      </c>
      <c r="F30" s="73">
        <v>1</v>
      </c>
      <c r="G30" s="73">
        <v>0</v>
      </c>
      <c r="H30" s="73">
        <v>3</v>
      </c>
      <c r="I30" s="73">
        <v>1</v>
      </c>
      <c r="J30" s="73">
        <v>3</v>
      </c>
      <c r="K30" s="73">
        <v>2</v>
      </c>
      <c r="L30" s="73">
        <v>0</v>
      </c>
      <c r="M30" s="73">
        <v>0</v>
      </c>
      <c r="N30" s="73">
        <v>1</v>
      </c>
      <c r="O30" s="75"/>
      <c r="P30" s="75"/>
      <c r="Q30" s="75"/>
      <c r="R30" s="75"/>
      <c r="S30" s="75"/>
      <c r="T30" s="76">
        <f t="shared" si="0"/>
        <v>11</v>
      </c>
      <c r="U30" s="208"/>
      <c r="V30" s="114">
        <v>0.46597222222222223</v>
      </c>
      <c r="W30" s="39" t="s">
        <v>3</v>
      </c>
      <c r="X30" s="40"/>
      <c r="Y30" s="40"/>
      <c r="Z30" s="41"/>
      <c r="AA30" s="41"/>
      <c r="AB30" s="42"/>
      <c r="AC30" s="104" t="str">
        <f>TEXT( (V31-V30+0.00000000000001),"[hh].mm.ss")</f>
        <v>03.11.00</v>
      </c>
    </row>
    <row r="31" spans="1:29" ht="16.5" customHeight="1" thickBot="1" x14ac:dyDescent="0.3">
      <c r="A31" s="238"/>
      <c r="B31" s="160"/>
      <c r="C31" s="161"/>
      <c r="D31" s="162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 t="str">
        <f t="shared" si="0"/>
        <v/>
      </c>
      <c r="U31" s="209"/>
      <c r="V31" s="114">
        <v>0.59861111111111109</v>
      </c>
      <c r="W31" s="44" t="s">
        <v>12</v>
      </c>
      <c r="X31" s="45"/>
      <c r="Y31" s="45"/>
      <c r="Z31" s="46"/>
      <c r="AA31" s="47"/>
      <c r="AB31" s="48"/>
      <c r="AC31" s="105" t="str">
        <f>TEXT(IF($E29="","",(IF($E30="",T29/(15-(COUNTIF($E29:$S29,""))),(IF($E31="",(T29+T30)/(30-(COUNTIF($E29:$S29,"")+COUNTIF($E30:$S30,""))), (T29+T30+T31)/(45-(COUNTIF($E29:$S29,"")+COUNTIF($E30:$S30,"")+COUNTIF($E31:$S31,"")))))))),"0,00")</f>
        <v>1,85</v>
      </c>
    </row>
    <row r="32" spans="1:29" ht="15" customHeight="1" thickBot="1" x14ac:dyDescent="0.3">
      <c r="A32" s="236" t="s">
        <v>6</v>
      </c>
      <c r="B32" s="163"/>
      <c r="C32" s="164"/>
      <c r="D32" s="153" t="s">
        <v>75</v>
      </c>
      <c r="E32" s="73">
        <v>2</v>
      </c>
      <c r="F32" s="73">
        <v>3</v>
      </c>
      <c r="G32" s="73">
        <v>3</v>
      </c>
      <c r="H32" s="73">
        <v>3</v>
      </c>
      <c r="I32" s="73">
        <v>5</v>
      </c>
      <c r="J32" s="73">
        <v>3</v>
      </c>
      <c r="K32" s="73">
        <v>5</v>
      </c>
      <c r="L32" s="73">
        <v>3</v>
      </c>
      <c r="M32" s="73">
        <v>3</v>
      </c>
      <c r="N32" s="73">
        <v>3</v>
      </c>
      <c r="O32" s="59"/>
      <c r="P32" s="59"/>
      <c r="Q32" s="59"/>
      <c r="R32" s="59"/>
      <c r="S32" s="59"/>
      <c r="T32" s="60">
        <f t="shared" ref="T32:T39" si="1">IF(E32="","",SUM(E32:S32)+(COUNTIF(E32:S32,"5*")*5))</f>
        <v>33</v>
      </c>
      <c r="U32" s="207" t="s">
        <v>64</v>
      </c>
      <c r="V32" s="61">
        <f>SUM(T32:T35)+IF(ISNUMBER(U32),U32,0)+IF(ISNUMBER(U34),U34,0)+IF(ISNUMBER(U35),U35,0)</f>
        <v>102</v>
      </c>
      <c r="W32" s="50">
        <f>COUNTIF($E32:$S32,0)+COUNTIF($E33:$S33,0)+COUNTIF($E34:$S34,0)+COUNTIF($E35:$S35,0)</f>
        <v>2</v>
      </c>
      <c r="X32" s="50">
        <f>COUNTIF($E32:$S32,1)+COUNTIF($E33:$S33,1)+COUNTIF($E34:$S34,1)+COUNTIF($E35:$S35,1)</f>
        <v>0</v>
      </c>
      <c r="Y32" s="50">
        <f>COUNTIF($E32:$S32,2)+COUNTIF($E33:$S33,2)+COUNTIF($E34:$S34,2)+COUNTIF($E35:$S35,2)</f>
        <v>2</v>
      </c>
      <c r="Z32" s="50">
        <f>COUNTIF($E32:$S32,3)+COUNTIF($E33:$S33,3)+COUNTIF($E34:$S34,3)+COUNTIF($E35:$S35,3)</f>
        <v>16</v>
      </c>
      <c r="AA32" s="50">
        <f>COUNTIF($E32:$S32,5)+COUNTIF($E33:$S33,5)+COUNTIF($E34:$S34,5)+COUNTIF($E35:$S35,5)</f>
        <v>10</v>
      </c>
      <c r="AB32" s="51">
        <f>COUNTIF($E32:$S32,"5*")+COUNTIF($E33:$S33,"5*")+COUNTIF($E34:$S34,"5*")</f>
        <v>0</v>
      </c>
      <c r="AC32" s="102">
        <f>COUNTIF($E32:$S32,20)+COUNTIF($E33:$S33,20)+COUNTIF($E34:$S34,20)</f>
        <v>0</v>
      </c>
    </row>
    <row r="33" spans="1:29" ht="15.75" customHeight="1" thickBot="1" x14ac:dyDescent="0.3">
      <c r="A33" s="237"/>
      <c r="B33" s="157"/>
      <c r="C33" s="158"/>
      <c r="D33" s="159"/>
      <c r="E33" s="73">
        <v>0</v>
      </c>
      <c r="F33" s="73">
        <v>3</v>
      </c>
      <c r="G33" s="73">
        <v>3</v>
      </c>
      <c r="H33" s="73">
        <v>5</v>
      </c>
      <c r="I33" s="73">
        <v>5</v>
      </c>
      <c r="J33" s="73">
        <v>5</v>
      </c>
      <c r="K33" s="73">
        <v>5</v>
      </c>
      <c r="L33" s="73">
        <v>3</v>
      </c>
      <c r="M33" s="73">
        <v>3</v>
      </c>
      <c r="N33" s="73">
        <v>3</v>
      </c>
      <c r="O33" s="53"/>
      <c r="P33" s="53"/>
      <c r="Q33" s="53"/>
      <c r="R33" s="53"/>
      <c r="S33" s="53"/>
      <c r="T33" s="54">
        <f t="shared" si="1"/>
        <v>35</v>
      </c>
      <c r="U33" s="208"/>
      <c r="V33" s="55"/>
      <c r="W33" s="56"/>
      <c r="X33" s="56"/>
      <c r="Y33" s="56"/>
      <c r="Z33" s="56"/>
      <c r="AA33" s="56"/>
      <c r="AB33" s="57"/>
      <c r="AC33" s="103"/>
    </row>
    <row r="34" spans="1:29" ht="16.5" customHeight="1" thickBot="1" x14ac:dyDescent="0.3">
      <c r="A34" s="237"/>
      <c r="B34" s="157">
        <v>101</v>
      </c>
      <c r="C34" s="158" t="s">
        <v>66</v>
      </c>
      <c r="D34" s="159" t="s">
        <v>67</v>
      </c>
      <c r="E34" s="73">
        <v>0</v>
      </c>
      <c r="F34" s="73">
        <v>2</v>
      </c>
      <c r="G34" s="73">
        <v>5</v>
      </c>
      <c r="H34" s="73">
        <v>5</v>
      </c>
      <c r="I34" s="73">
        <v>3</v>
      </c>
      <c r="J34" s="73">
        <v>3</v>
      </c>
      <c r="K34" s="73">
        <v>3</v>
      </c>
      <c r="L34" s="73">
        <v>5</v>
      </c>
      <c r="M34" s="73">
        <v>5</v>
      </c>
      <c r="N34" s="73">
        <v>3</v>
      </c>
      <c r="O34" s="75"/>
      <c r="P34" s="75"/>
      <c r="Q34" s="75"/>
      <c r="R34" s="75"/>
      <c r="S34" s="75"/>
      <c r="T34" s="76">
        <f t="shared" si="1"/>
        <v>34</v>
      </c>
      <c r="U34" s="208"/>
      <c r="V34" s="114">
        <v>0.46388888888888885</v>
      </c>
      <c r="W34" s="39" t="s">
        <v>3</v>
      </c>
      <c r="X34" s="40"/>
      <c r="Y34" s="40"/>
      <c r="Z34" s="41"/>
      <c r="AA34" s="41"/>
      <c r="AB34" s="42"/>
      <c r="AC34" s="104" t="str">
        <f>TEXT( (V35-V34+0.00000000000001),"[hh].mm.ss")</f>
        <v>03.23.00</v>
      </c>
    </row>
    <row r="35" spans="1:29" ht="16.5" customHeight="1" thickBot="1" x14ac:dyDescent="0.3">
      <c r="A35" s="238"/>
      <c r="B35" s="160"/>
      <c r="C35" s="161"/>
      <c r="D35" s="162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 t="str">
        <f t="shared" si="1"/>
        <v/>
      </c>
      <c r="U35" s="209"/>
      <c r="V35" s="114">
        <v>0.60486111111111118</v>
      </c>
      <c r="W35" s="44" t="s">
        <v>12</v>
      </c>
      <c r="X35" s="45"/>
      <c r="Y35" s="45"/>
      <c r="Z35" s="46"/>
      <c r="AA35" s="47"/>
      <c r="AB35" s="48"/>
      <c r="AC35" s="105" t="str">
        <f>TEXT(IF($E33="","",(IF($E34="",T33/(15-(COUNTIF($E33:$S33,""))),(IF($E35="",(T33+T34)/(30-(COUNTIF($E33:$S33,"")+COUNTIF($E34:$S34,""))), (T33+T34+T35)/(45-(COUNTIF($E33:$S33,"")+COUNTIF($E34:$S34,"")+COUNTIF($E35:$S35,"")))))))),"0,00")</f>
        <v>3,45</v>
      </c>
    </row>
    <row r="36" spans="1:29" ht="15.75" customHeight="1" thickBot="1" x14ac:dyDescent="0.3">
      <c r="A36" s="236" t="s">
        <v>6</v>
      </c>
      <c r="B36" s="163"/>
      <c r="C36" s="164"/>
      <c r="D36" s="153" t="s">
        <v>24</v>
      </c>
      <c r="E36" s="73">
        <v>0</v>
      </c>
      <c r="F36" s="73">
        <v>3</v>
      </c>
      <c r="G36" s="73">
        <v>3</v>
      </c>
      <c r="H36" s="73">
        <v>5</v>
      </c>
      <c r="I36" s="73">
        <v>5</v>
      </c>
      <c r="J36" s="73">
        <v>3</v>
      </c>
      <c r="K36" s="73">
        <v>5</v>
      </c>
      <c r="L36" s="73">
        <v>5</v>
      </c>
      <c r="M36" s="73">
        <v>5</v>
      </c>
      <c r="N36" s="73">
        <v>0</v>
      </c>
      <c r="O36" s="59"/>
      <c r="P36" s="59"/>
      <c r="Q36" s="59"/>
      <c r="R36" s="59"/>
      <c r="S36" s="59"/>
      <c r="T36" s="60">
        <f t="shared" si="1"/>
        <v>34</v>
      </c>
      <c r="U36" s="207" t="s">
        <v>94</v>
      </c>
      <c r="V36" s="61">
        <f>SUM(T36:T39)+IF(ISNUMBER(U36),U36,0)+IF(ISNUMBER(U38),U38,0)+IF(ISNUMBER(U39),U39,0)</f>
        <v>34</v>
      </c>
      <c r="W36" s="50">
        <f>COUNTIF($E36:$S36,0)+COUNTIF($E37:$S37,0)+COUNTIF($E38:$S38,0)+COUNTIF($E39:$S39,0)</f>
        <v>2</v>
      </c>
      <c r="X36" s="50">
        <f>COUNTIF($E36:$S36,1)+COUNTIF($E37:$S37,1)+COUNTIF($E38:$S38,1)+COUNTIF($E39:$S39,1)</f>
        <v>0</v>
      </c>
      <c r="Y36" s="50">
        <f>COUNTIF($E36:$S36,2)+COUNTIF($E37:$S37,2)+COUNTIF($E38:$S38,2)+COUNTIF($E39:$S39,2)</f>
        <v>0</v>
      </c>
      <c r="Z36" s="50">
        <f>COUNTIF($E36:$S36,3)+COUNTIF($E37:$S37,3)+COUNTIF($E38:$S38,3)+COUNTIF($E39:$S39,3)</f>
        <v>3</v>
      </c>
      <c r="AA36" s="50">
        <f>COUNTIF($E36:$S36,5)+COUNTIF($E37:$S37,5)+COUNTIF($E38:$S38,5)+COUNTIF($E39:$S39,5)</f>
        <v>5</v>
      </c>
      <c r="AB36" s="51">
        <f>COUNTIF($E36:$S36,"5*")+COUNTIF($E37:$S37,"5*")+COUNTIF($E38:$S38,"5*")</f>
        <v>0</v>
      </c>
      <c r="AC36" s="102">
        <f>COUNTIF($E36:$S36,20)+COUNTIF($E37:$S37,20)+COUNTIF($E38:$S38,20)</f>
        <v>0</v>
      </c>
    </row>
    <row r="37" spans="1:29" ht="15.75" customHeight="1" thickBot="1" x14ac:dyDescent="0.3">
      <c r="A37" s="237"/>
      <c r="B37" s="157"/>
      <c r="C37" s="158"/>
      <c r="D37" s="159"/>
      <c r="E37" s="73" t="s">
        <v>41</v>
      </c>
      <c r="F37" s="73" t="s">
        <v>41</v>
      </c>
      <c r="G37" s="73" t="s">
        <v>41</v>
      </c>
      <c r="H37" s="73" t="s">
        <v>41</v>
      </c>
      <c r="I37" s="73" t="s">
        <v>41</v>
      </c>
      <c r="J37" s="73" t="s">
        <v>41</v>
      </c>
      <c r="K37" s="73" t="s">
        <v>41</v>
      </c>
      <c r="L37" s="73" t="s">
        <v>41</v>
      </c>
      <c r="M37" s="73" t="s">
        <v>41</v>
      </c>
      <c r="N37" s="73" t="s">
        <v>41</v>
      </c>
      <c r="O37" s="53"/>
      <c r="P37" s="53"/>
      <c r="Q37" s="53"/>
      <c r="R37" s="53"/>
      <c r="S37" s="53"/>
      <c r="T37" s="54">
        <f t="shared" si="1"/>
        <v>0</v>
      </c>
      <c r="U37" s="208"/>
      <c r="V37" s="55"/>
      <c r="W37" s="56"/>
      <c r="X37" s="56"/>
      <c r="Y37" s="56"/>
      <c r="Z37" s="56"/>
      <c r="AA37" s="56"/>
      <c r="AB37" s="57"/>
      <c r="AC37" s="103"/>
    </row>
    <row r="38" spans="1:29" ht="16.5" customHeight="1" thickBot="1" x14ac:dyDescent="0.3">
      <c r="A38" s="237"/>
      <c r="B38" s="157">
        <v>106</v>
      </c>
      <c r="C38" s="158" t="s">
        <v>33</v>
      </c>
      <c r="D38" s="159" t="s">
        <v>32</v>
      </c>
      <c r="E38" s="73" t="s">
        <v>41</v>
      </c>
      <c r="F38" s="73" t="s">
        <v>41</v>
      </c>
      <c r="G38" s="73" t="s">
        <v>41</v>
      </c>
      <c r="H38" s="73" t="s">
        <v>41</v>
      </c>
      <c r="I38" s="73" t="s">
        <v>41</v>
      </c>
      <c r="J38" s="73" t="s">
        <v>41</v>
      </c>
      <c r="K38" s="73" t="s">
        <v>41</v>
      </c>
      <c r="L38" s="73" t="s">
        <v>41</v>
      </c>
      <c r="M38" s="73" t="s">
        <v>41</v>
      </c>
      <c r="N38" s="73" t="s">
        <v>41</v>
      </c>
      <c r="O38" s="75"/>
      <c r="P38" s="75"/>
      <c r="Q38" s="75"/>
      <c r="R38" s="75"/>
      <c r="S38" s="75"/>
      <c r="T38" s="76">
        <f t="shared" si="1"/>
        <v>0</v>
      </c>
      <c r="U38" s="208"/>
      <c r="V38" s="114">
        <v>0.46736111111111112</v>
      </c>
      <c r="W38" s="39" t="s">
        <v>3</v>
      </c>
      <c r="X38" s="40"/>
      <c r="Y38" s="40"/>
      <c r="Z38" s="41"/>
      <c r="AA38" s="41"/>
      <c r="AB38" s="42"/>
      <c r="AC38" s="104" t="e">
        <f>TEXT( (V39-V38+0.00000000000001),"[hh].mm.ss")</f>
        <v>#VALUE!</v>
      </c>
    </row>
    <row r="39" spans="1:29" ht="16.5" customHeight="1" thickBot="1" x14ac:dyDescent="0.3">
      <c r="A39" s="238"/>
      <c r="B39" s="160"/>
      <c r="C39" s="161"/>
      <c r="D39" s="162"/>
      <c r="E39" s="7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1" t="str">
        <f t="shared" si="1"/>
        <v/>
      </c>
      <c r="U39" s="209"/>
      <c r="V39" s="150">
        <v>0</v>
      </c>
      <c r="W39" s="44" t="s">
        <v>12</v>
      </c>
      <c r="X39" s="45"/>
      <c r="Y39" s="45"/>
      <c r="Z39" s="46"/>
      <c r="AA39" s="47"/>
      <c r="AB39" s="48"/>
      <c r="AC39" s="105" t="str">
        <f>TEXT(IF($E37="","",(IF($E38="",T37/(15-(COUNTIF($E37:$S37,""))),(IF($E39="",(T37+T38)/(30-(COUNTIF($E37:$S37,"")+COUNTIF($E38:$S38,""))), (T37+T38+T39)/(45-(COUNTIF($E37:$S37,"")+COUNTIF($E38:$S38,"")+COUNTIF($E39:$S39,"")))))))),"0,00")</f>
        <v>0,00</v>
      </c>
    </row>
  </sheetData>
  <mergeCells count="21">
    <mergeCell ref="U36:U39"/>
    <mergeCell ref="U12:U15"/>
    <mergeCell ref="U16:U19"/>
    <mergeCell ref="U20:U23"/>
    <mergeCell ref="U24:U27"/>
    <mergeCell ref="U32:U35"/>
    <mergeCell ref="A12:A15"/>
    <mergeCell ref="A28:A31"/>
    <mergeCell ref="A3:AB3"/>
    <mergeCell ref="A1:C1"/>
    <mergeCell ref="D1:S1"/>
    <mergeCell ref="A2:C2"/>
    <mergeCell ref="D2:S2"/>
    <mergeCell ref="U28:U31"/>
    <mergeCell ref="U8:U11"/>
    <mergeCell ref="A8:A11"/>
    <mergeCell ref="A36:A39"/>
    <mergeCell ref="A20:A23"/>
    <mergeCell ref="A16:A19"/>
    <mergeCell ref="A32:A35"/>
    <mergeCell ref="A24:A27"/>
  </mergeCells>
  <phoneticPr fontId="0" type="noConversion"/>
  <pageMargins left="0.74803149606299213" right="0.74803149606299213" top="0.19685039370078741" bottom="0.23622047244094491" header="0.31496062992125984" footer="0.31496062992125984"/>
  <pageSetup paperSize="9" scale="75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zoomScaleNormal="10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71093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3"/>
      <c r="U2" s="3"/>
      <c r="V2" s="3"/>
      <c r="W2" s="3"/>
      <c r="X2" s="3"/>
      <c r="Y2" s="3"/>
      <c r="Z2" s="3"/>
      <c r="AA2" s="3"/>
      <c r="AB2" s="4"/>
      <c r="AC2" s="5" t="s">
        <v>14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73" t="s">
        <v>15</v>
      </c>
      <c r="B6" s="67" t="s">
        <v>16</v>
      </c>
      <c r="C6" s="68"/>
      <c r="D6" s="69" t="s">
        <v>21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 t="s">
        <v>0</v>
      </c>
      <c r="U6" s="142"/>
      <c r="V6" s="108"/>
      <c r="W6" s="109" t="s">
        <v>10</v>
      </c>
      <c r="X6" s="110"/>
      <c r="Y6" s="110"/>
      <c r="Z6" s="111"/>
      <c r="AA6" s="111"/>
      <c r="AB6" s="111"/>
      <c r="AC6" s="112"/>
    </row>
    <row r="7" spans="1:29" ht="15.75" thickBot="1" x14ac:dyDescent="0.3">
      <c r="A7" s="117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13">
        <v>20</v>
      </c>
    </row>
    <row r="8" spans="1:29" ht="15" customHeight="1" thickBot="1" x14ac:dyDescent="0.3">
      <c r="A8" s="239" t="s">
        <v>14</v>
      </c>
      <c r="B8" s="163"/>
      <c r="C8" s="164"/>
      <c r="D8" s="153" t="s">
        <v>24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19" si="0">IF(E8="","",SUM(E8:S8)+(COUNTIF(E8:S8,"5*")*5))</f>
        <v>0</v>
      </c>
      <c r="U8" s="207" t="s">
        <v>58</v>
      </c>
      <c r="V8" s="61">
        <f>SUM(T8:T11)+IF(ISNUMBER(U8),U8,0)+IF(ISNUMBER(U10),U10,0)+IF(ISNUMBER(U11),U11,0)</f>
        <v>1</v>
      </c>
      <c r="W8" s="50">
        <f>COUNTIF($E8:$S8,0)+COUNTIF($E9:$S9,0)+COUNTIF($E10:$S10,0)+COUNTIF($E11:$S11,0)</f>
        <v>29</v>
      </c>
      <c r="X8" s="50">
        <f>COUNTIF($E8:$S8,1)+COUNTIF($E9:$S9,1)+COUNTIF($E10:$S10,1)+COUNTIF($E11:$S11,1)</f>
        <v>1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02">
        <f>COUNTIF($E8:$S8,20)+COUNTIF($E9:$S9,20)+COUNTIF($E10:$S10,20)</f>
        <v>0</v>
      </c>
    </row>
    <row r="9" spans="1:29" ht="15.75" customHeight="1" thickBot="1" x14ac:dyDescent="0.3">
      <c r="A9" s="240"/>
      <c r="B9" s="157"/>
      <c r="C9" s="158"/>
      <c r="D9" s="159"/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53"/>
      <c r="P9" s="53"/>
      <c r="Q9" s="53"/>
      <c r="R9" s="53"/>
      <c r="S9" s="53"/>
      <c r="T9" s="54">
        <f t="shared" si="0"/>
        <v>1</v>
      </c>
      <c r="U9" s="208"/>
      <c r="V9" s="55"/>
      <c r="W9" s="56"/>
      <c r="X9" s="56"/>
      <c r="Y9" s="56"/>
      <c r="Z9" s="56"/>
      <c r="AA9" s="56"/>
      <c r="AB9" s="57"/>
      <c r="AC9" s="103"/>
    </row>
    <row r="10" spans="1:29" ht="16.5" customHeight="1" thickBot="1" x14ac:dyDescent="0.3">
      <c r="A10" s="240"/>
      <c r="B10" s="157">
        <v>202</v>
      </c>
      <c r="C10" s="158" t="s">
        <v>79</v>
      </c>
      <c r="D10" s="159" t="s">
        <v>80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5"/>
      <c r="P10" s="75"/>
      <c r="Q10" s="75"/>
      <c r="R10" s="75"/>
      <c r="S10" s="75"/>
      <c r="T10" s="76">
        <f t="shared" si="0"/>
        <v>0</v>
      </c>
      <c r="U10" s="208"/>
      <c r="V10" s="114">
        <v>0.4604166666666667</v>
      </c>
      <c r="W10" s="39" t="s">
        <v>3</v>
      </c>
      <c r="X10" s="40"/>
      <c r="Y10" s="40"/>
      <c r="Z10" s="41"/>
      <c r="AA10" s="41"/>
      <c r="AB10" s="42"/>
      <c r="AC10" s="104" t="str">
        <f>TEXT( (V11-V10+0.00000000000001),"[hh].mm.ss")</f>
        <v>02.30.00</v>
      </c>
    </row>
    <row r="11" spans="1:29" ht="16.5" customHeight="1" thickBot="1" x14ac:dyDescent="0.3">
      <c r="A11" s="241"/>
      <c r="B11" s="160"/>
      <c r="C11" s="161"/>
      <c r="D11" s="16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09"/>
      <c r="V11" s="114">
        <v>0.56458333333333333</v>
      </c>
      <c r="W11" s="44" t="s">
        <v>12</v>
      </c>
      <c r="X11" s="45"/>
      <c r="Y11" s="45"/>
      <c r="Z11" s="46"/>
      <c r="AA11" s="47"/>
      <c r="AB11" s="48"/>
      <c r="AC11" s="105" t="str">
        <f>TEXT(IF($E9="","",(IF($E10="",T9/(15-(COUNTIF($E9:$S9,""))),(IF($E11="",(T9+T10)/(30-(COUNTIF($E9:$S9,"")+COUNTIF($E10:$S10,""))), (T9+T10+T11)/(45-(COUNTIF($E9:$S9,"")+COUNTIF($E10:$S10,"")+COUNTIF($E11:$S11,"")))))))),"0,00")</f>
        <v>0,05</v>
      </c>
    </row>
    <row r="12" spans="1:29" ht="15.75" thickBot="1" x14ac:dyDescent="0.3">
      <c r="A12" s="239" t="s">
        <v>14</v>
      </c>
      <c r="B12" s="151"/>
      <c r="C12" s="152"/>
      <c r="D12" s="153" t="s">
        <v>24</v>
      </c>
      <c r="E12" s="73">
        <v>1</v>
      </c>
      <c r="F12" s="73">
        <v>5</v>
      </c>
      <c r="G12" s="73">
        <v>1</v>
      </c>
      <c r="H12" s="73">
        <v>0</v>
      </c>
      <c r="I12" s="73">
        <v>1</v>
      </c>
      <c r="J12" s="73">
        <v>1</v>
      </c>
      <c r="K12" s="73">
        <v>0</v>
      </c>
      <c r="L12" s="73">
        <v>0</v>
      </c>
      <c r="M12" s="73">
        <v>1</v>
      </c>
      <c r="N12" s="73">
        <v>0</v>
      </c>
      <c r="O12" s="59"/>
      <c r="P12" s="59"/>
      <c r="Q12" s="59"/>
      <c r="R12" s="59"/>
      <c r="S12" s="59"/>
      <c r="T12" s="60">
        <f t="shared" si="0"/>
        <v>10</v>
      </c>
      <c r="U12" s="207" t="s">
        <v>59</v>
      </c>
      <c r="V12" s="61">
        <f>SUM(T12:T15)+IF(ISNUMBER(U12),U12,0)+IF(ISNUMBER(U14),U14,0)+IF(ISNUMBER(U15),U15,0)</f>
        <v>26</v>
      </c>
      <c r="W12" s="50">
        <f>COUNTIF($E12:$S12,0)+COUNTIF($E13:$S13,0)+COUNTIF($E14:$S14,0)+COUNTIF($E15:$S15,0)</f>
        <v>17</v>
      </c>
      <c r="X12" s="50">
        <f>COUNTIF($E12:$S12,1)+COUNTIF($E13:$S13,1)+COUNTIF($E14:$S14,1)+COUNTIF($E15:$S15,1)</f>
        <v>8</v>
      </c>
      <c r="Y12" s="50">
        <f>COUNTIF($E12:$S12,2)+COUNTIF($E13:$S13,2)+COUNTIF($E14:$S14,2)+COUNTIF($E15:$S15,2)</f>
        <v>1</v>
      </c>
      <c r="Z12" s="50">
        <f>COUNTIF($E12:$S12,3)+COUNTIF($E13:$S13,3)+COUNTIF($E14:$S14,3)+COUNTIF($E15:$S15,3)</f>
        <v>2</v>
      </c>
      <c r="AA12" s="50">
        <f>COUNTIF($E12:$S12,5)+COUNTIF($E13:$S13,5)+COUNTIF($E14:$S14,5)+COUNTIF($E15:$S15,5)</f>
        <v>2</v>
      </c>
      <c r="AB12" s="51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thickBot="1" x14ac:dyDescent="0.3">
      <c r="A13" s="240"/>
      <c r="B13" s="154"/>
      <c r="C13" s="155"/>
      <c r="D13" s="156"/>
      <c r="E13" s="73">
        <v>0</v>
      </c>
      <c r="F13" s="73">
        <v>3</v>
      </c>
      <c r="G13" s="73">
        <v>0</v>
      </c>
      <c r="H13" s="73">
        <v>0</v>
      </c>
      <c r="I13" s="73">
        <v>1</v>
      </c>
      <c r="J13" s="73">
        <v>0</v>
      </c>
      <c r="K13" s="73">
        <v>0</v>
      </c>
      <c r="L13" s="73">
        <v>0</v>
      </c>
      <c r="M13" s="73">
        <v>2</v>
      </c>
      <c r="N13" s="73">
        <v>0</v>
      </c>
      <c r="O13" s="53"/>
      <c r="P13" s="53"/>
      <c r="Q13" s="53"/>
      <c r="R13" s="53"/>
      <c r="S13" s="53"/>
      <c r="T13" s="54">
        <f t="shared" si="0"/>
        <v>6</v>
      </c>
      <c r="U13" s="208"/>
      <c r="V13" s="55"/>
      <c r="W13" s="56"/>
      <c r="X13" s="56"/>
      <c r="Y13" s="56"/>
      <c r="Z13" s="56"/>
      <c r="AA13" s="56"/>
      <c r="AB13" s="57"/>
      <c r="AC13" s="103"/>
    </row>
    <row r="14" spans="1:29" ht="18.75" thickBot="1" x14ac:dyDescent="0.3">
      <c r="A14" s="240"/>
      <c r="B14" s="157">
        <v>200</v>
      </c>
      <c r="C14" s="158" t="s">
        <v>76</v>
      </c>
      <c r="D14" s="159" t="s">
        <v>29</v>
      </c>
      <c r="E14" s="73">
        <v>1</v>
      </c>
      <c r="F14" s="73">
        <v>0</v>
      </c>
      <c r="G14" s="73">
        <v>1</v>
      </c>
      <c r="H14" s="73">
        <v>0</v>
      </c>
      <c r="I14" s="73">
        <v>3</v>
      </c>
      <c r="J14" s="73">
        <v>0</v>
      </c>
      <c r="K14" s="73">
        <v>0</v>
      </c>
      <c r="L14" s="73">
        <v>0</v>
      </c>
      <c r="M14" s="73">
        <v>5</v>
      </c>
      <c r="N14" s="73">
        <v>0</v>
      </c>
      <c r="O14" s="75"/>
      <c r="P14" s="75"/>
      <c r="Q14" s="75"/>
      <c r="R14" s="75"/>
      <c r="S14" s="75"/>
      <c r="T14" s="76">
        <f t="shared" si="0"/>
        <v>10</v>
      </c>
      <c r="U14" s="208"/>
      <c r="V14" s="114">
        <v>0.45902777777777781</v>
      </c>
      <c r="W14" s="39" t="s">
        <v>3</v>
      </c>
      <c r="X14" s="40"/>
      <c r="Y14" s="40"/>
      <c r="Z14" s="41"/>
      <c r="AA14" s="41"/>
      <c r="AB14" s="42"/>
      <c r="AC14" s="104" t="str">
        <f>TEXT( (V15-V14+0.00000000000001),"[hh].mm.ss")</f>
        <v>02.41.00</v>
      </c>
    </row>
    <row r="15" spans="1:29" ht="18.75" thickBot="1" x14ac:dyDescent="0.3">
      <c r="A15" s="241"/>
      <c r="B15" s="160"/>
      <c r="C15" s="161"/>
      <c r="D15" s="16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0"/>
        <v/>
      </c>
      <c r="U15" s="209"/>
      <c r="V15" s="114">
        <v>0.5708333333333333</v>
      </c>
      <c r="W15" s="44" t="s">
        <v>12</v>
      </c>
      <c r="X15" s="45"/>
      <c r="Y15" s="45"/>
      <c r="Z15" s="46"/>
      <c r="AA15" s="47"/>
      <c r="AB15" s="48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0,80</v>
      </c>
    </row>
    <row r="16" spans="1:29" ht="15" customHeight="1" thickBot="1" x14ac:dyDescent="0.3">
      <c r="A16" s="239" t="s">
        <v>14</v>
      </c>
      <c r="B16" s="163"/>
      <c r="C16" s="164"/>
      <c r="D16" s="153" t="s">
        <v>24</v>
      </c>
      <c r="E16" s="73">
        <v>2</v>
      </c>
      <c r="F16" s="73">
        <v>0</v>
      </c>
      <c r="G16" s="73">
        <v>5</v>
      </c>
      <c r="H16" s="73">
        <v>0</v>
      </c>
      <c r="I16" s="73">
        <v>1</v>
      </c>
      <c r="J16" s="73">
        <v>1</v>
      </c>
      <c r="K16" s="73">
        <v>0</v>
      </c>
      <c r="L16" s="73">
        <v>2</v>
      </c>
      <c r="M16" s="73">
        <v>1</v>
      </c>
      <c r="N16" s="73">
        <v>0</v>
      </c>
      <c r="O16" s="59"/>
      <c r="P16" s="59"/>
      <c r="Q16" s="59"/>
      <c r="R16" s="59"/>
      <c r="S16" s="59"/>
      <c r="T16" s="60">
        <f t="shared" si="0"/>
        <v>12</v>
      </c>
      <c r="U16" s="207" t="s">
        <v>60</v>
      </c>
      <c r="V16" s="61">
        <f>SUM(T16:T19)+IF(ISNUMBER(U16),U16,0)+IF(ISNUMBER(U18),U18,0)+IF(ISNUMBER(U19),U19,0)</f>
        <v>26</v>
      </c>
      <c r="W16" s="50">
        <f>COUNTIF($E16:$S16,0)+COUNTIF($E17:$S17,0)+COUNTIF($E18:$S18,0)+COUNTIF($E19:$S19,0)</f>
        <v>17</v>
      </c>
      <c r="X16" s="50">
        <f>COUNTIF($E16:$S16,1)+COUNTIF($E17:$S17,1)+COUNTIF($E18:$S18,1)+COUNTIF($E19:$S19,1)</f>
        <v>5</v>
      </c>
      <c r="Y16" s="50">
        <f>COUNTIF($E16:$S16,2)+COUNTIF($E17:$S17,2)+COUNTIF($E18:$S18,2)+COUNTIF($E19:$S19,2)</f>
        <v>5</v>
      </c>
      <c r="Z16" s="50">
        <f>COUNTIF($E16:$S16,3)+COUNTIF($E17:$S17,3)+COUNTIF($E18:$S18,3)+COUNTIF($E19:$S19,3)</f>
        <v>2</v>
      </c>
      <c r="AA16" s="50">
        <f>COUNTIF($E16:$S16,5)+COUNTIF($E17:$S17,5)+COUNTIF($E18:$S18,5)+COUNTIF($E19:$S19,5)</f>
        <v>1</v>
      </c>
      <c r="AB16" s="51">
        <f>COUNTIF($E16:$S16,"5*")+COUNTIF($E17:$S17,"5*")+COUNTIF($E18:$S18,"5*")</f>
        <v>0</v>
      </c>
      <c r="AC16" s="102">
        <f>COUNTIF($E16:$S16,20)+COUNTIF($E17:$S17,20)+COUNTIF($E18:$S18,20)</f>
        <v>0</v>
      </c>
    </row>
    <row r="17" spans="1:29" ht="15.75" customHeight="1" thickBot="1" x14ac:dyDescent="0.3">
      <c r="A17" s="240"/>
      <c r="B17" s="157"/>
      <c r="C17" s="158"/>
      <c r="D17" s="159"/>
      <c r="E17" s="73">
        <v>0</v>
      </c>
      <c r="F17" s="73">
        <v>3</v>
      </c>
      <c r="G17" s="73">
        <v>0</v>
      </c>
      <c r="H17" s="73">
        <v>2</v>
      </c>
      <c r="I17" s="73">
        <v>3</v>
      </c>
      <c r="J17" s="73">
        <v>1</v>
      </c>
      <c r="K17" s="73">
        <v>0</v>
      </c>
      <c r="L17" s="73">
        <v>2</v>
      </c>
      <c r="M17" s="73">
        <v>0</v>
      </c>
      <c r="N17" s="73">
        <v>0</v>
      </c>
      <c r="O17" s="53"/>
      <c r="P17" s="53"/>
      <c r="Q17" s="53"/>
      <c r="R17" s="53"/>
      <c r="S17" s="53"/>
      <c r="T17" s="54">
        <f t="shared" si="0"/>
        <v>11</v>
      </c>
      <c r="U17" s="208"/>
      <c r="V17" s="55"/>
      <c r="W17" s="56"/>
      <c r="X17" s="56"/>
      <c r="Y17" s="56"/>
      <c r="Z17" s="56"/>
      <c r="AA17" s="56"/>
      <c r="AB17" s="57"/>
      <c r="AC17" s="103"/>
    </row>
    <row r="18" spans="1:29" ht="16.5" customHeight="1" thickBot="1" x14ac:dyDescent="0.3">
      <c r="A18" s="240"/>
      <c r="B18" s="157">
        <v>204</v>
      </c>
      <c r="C18" s="158" t="s">
        <v>101</v>
      </c>
      <c r="D18" s="159" t="s">
        <v>102</v>
      </c>
      <c r="E18" s="73">
        <v>0</v>
      </c>
      <c r="F18" s="73">
        <v>2</v>
      </c>
      <c r="G18" s="73">
        <v>1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5"/>
      <c r="P18" s="75"/>
      <c r="Q18" s="75"/>
      <c r="R18" s="75"/>
      <c r="S18" s="75"/>
      <c r="T18" s="76">
        <f t="shared" si="0"/>
        <v>3</v>
      </c>
      <c r="U18" s="208"/>
      <c r="V18" s="114">
        <v>0.46180555555555558</v>
      </c>
      <c r="W18" s="39" t="s">
        <v>3</v>
      </c>
      <c r="X18" s="40"/>
      <c r="Y18" s="40"/>
      <c r="Z18" s="41"/>
      <c r="AA18" s="41"/>
      <c r="AB18" s="42"/>
      <c r="AC18" s="104" t="str">
        <f>TEXT( (V19-V18+0.00000000000001),"[hh].mm.ss")</f>
        <v>04.21.00</v>
      </c>
    </row>
    <row r="19" spans="1:29" ht="16.5" customHeight="1" thickBot="1" x14ac:dyDescent="0.3">
      <c r="A19" s="241"/>
      <c r="B19" s="160"/>
      <c r="C19" s="161"/>
      <c r="D19" s="16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0"/>
        <v/>
      </c>
      <c r="U19" s="209"/>
      <c r="V19" s="114">
        <v>0.6430555555555556</v>
      </c>
      <c r="W19" s="44" t="s">
        <v>12</v>
      </c>
      <c r="X19" s="45"/>
      <c r="Y19" s="45"/>
      <c r="Z19" s="46"/>
      <c r="AA19" s="47"/>
      <c r="AB19" s="48"/>
      <c r="AC19" s="105" t="str">
        <f>TEXT(IF($E17="","",(IF($E18="",T17/(15-(COUNTIF($E17:$S17,""))),(IF($E19="",(T17+T18)/(30-(COUNTIF($E17:$S17,"")+COUNTIF($E18:$S18,""))), (T17+T18+T19)/(45-(COUNTIF($E17:$S17,"")+COUNTIF($E18:$S18,"")+COUNTIF($E19:$S19,"")))))))),"0,00")</f>
        <v>0,70</v>
      </c>
    </row>
    <row r="20" spans="1:29" ht="15" customHeight="1" thickBot="1" x14ac:dyDescent="0.3">
      <c r="A20" s="239" t="s">
        <v>14</v>
      </c>
      <c r="B20" s="163"/>
      <c r="C20" s="164"/>
      <c r="D20" s="153" t="s">
        <v>75</v>
      </c>
      <c r="E20" s="73">
        <v>5</v>
      </c>
      <c r="F20" s="73">
        <v>3</v>
      </c>
      <c r="G20" s="73">
        <v>0</v>
      </c>
      <c r="H20" s="73">
        <v>1</v>
      </c>
      <c r="I20" s="73">
        <v>5</v>
      </c>
      <c r="J20" s="73">
        <v>1</v>
      </c>
      <c r="K20" s="73">
        <v>0</v>
      </c>
      <c r="L20" s="73">
        <v>0</v>
      </c>
      <c r="M20" s="73">
        <v>5</v>
      </c>
      <c r="N20" s="73">
        <v>0</v>
      </c>
      <c r="O20" s="59"/>
      <c r="P20" s="59"/>
      <c r="Q20" s="59"/>
      <c r="R20" s="59"/>
      <c r="S20" s="59"/>
      <c r="T20" s="60">
        <f t="shared" ref="T20:T27" si="1">IF(E20="","",SUM(E20:S20)+(COUNTIF(E20:S20,"5*")*5))</f>
        <v>20</v>
      </c>
      <c r="U20" s="207" t="s">
        <v>61</v>
      </c>
      <c r="V20" s="61">
        <f>SUM(T20:T23)+IF(ISNUMBER(U20),U20,0)+IF(ISNUMBER(U22),U22,0)+IF(ISNUMBER(U23),U23,0)</f>
        <v>28</v>
      </c>
      <c r="W20" s="50">
        <f>COUNTIF($E20:$S20,0)+COUNTIF($E21:$S21,0)+COUNTIF($E22:$S22,0)+COUNTIF($E23:$S23,0)</f>
        <v>19</v>
      </c>
      <c r="X20" s="50">
        <f>COUNTIF($E20:$S20,1)+COUNTIF($E21:$S21,1)+COUNTIF($E22:$S22,1)+COUNTIF($E23:$S23,1)</f>
        <v>5</v>
      </c>
      <c r="Y20" s="50">
        <f>COUNTIF($E20:$S20,2)+COUNTIF($E21:$S21,2)+COUNTIF($E22:$S22,2)+COUNTIF($E23:$S23,2)</f>
        <v>0</v>
      </c>
      <c r="Z20" s="50">
        <f>COUNTIF($E20:$S20,3)+COUNTIF($E21:$S21,3)+COUNTIF($E22:$S22,3)+COUNTIF($E23:$S23,3)</f>
        <v>1</v>
      </c>
      <c r="AA20" s="50">
        <f>COUNTIF($E20:$S20,5)+COUNTIF($E21:$S21,5)+COUNTIF($E22:$S22,5)+COUNTIF($E23:$S23,5)</f>
        <v>4</v>
      </c>
      <c r="AB20" s="51">
        <f>COUNTIF($E20:$S20,"5*")+COUNTIF($E21:$S21,"5*")+COUNTIF($E22:$S22,"5*")</f>
        <v>0</v>
      </c>
      <c r="AC20" s="102">
        <f>COUNTIF($E20:$S20,20)+COUNTIF($E21:$S21,20)+COUNTIF($E22:$S22,20)</f>
        <v>0</v>
      </c>
    </row>
    <row r="21" spans="1:29" ht="15.75" customHeight="1" thickBot="1" x14ac:dyDescent="0.3">
      <c r="A21" s="240"/>
      <c r="B21" s="157"/>
      <c r="C21" s="158"/>
      <c r="D21" s="159"/>
      <c r="E21" s="73">
        <v>5</v>
      </c>
      <c r="F21" s="73">
        <v>1</v>
      </c>
      <c r="G21" s="73">
        <v>0</v>
      </c>
      <c r="H21" s="73">
        <v>0</v>
      </c>
      <c r="I21" s="73">
        <v>1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53"/>
      <c r="P21" s="53"/>
      <c r="Q21" s="53"/>
      <c r="R21" s="53"/>
      <c r="S21" s="53"/>
      <c r="T21" s="54">
        <f t="shared" si="1"/>
        <v>7</v>
      </c>
      <c r="U21" s="208"/>
      <c r="V21" s="55"/>
      <c r="W21" s="56"/>
      <c r="X21" s="56"/>
      <c r="Y21" s="56"/>
      <c r="Z21" s="56"/>
      <c r="AA21" s="56"/>
      <c r="AB21" s="57"/>
      <c r="AC21" s="103"/>
    </row>
    <row r="22" spans="1:29" ht="16.5" customHeight="1" thickBot="1" x14ac:dyDescent="0.3">
      <c r="A22" s="240"/>
      <c r="B22" s="157">
        <v>201</v>
      </c>
      <c r="C22" s="158" t="s">
        <v>77</v>
      </c>
      <c r="D22" s="159" t="s">
        <v>78</v>
      </c>
      <c r="E22" s="73">
        <v>0</v>
      </c>
      <c r="F22" s="73">
        <v>1</v>
      </c>
      <c r="G22" s="73" t="s">
        <v>103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5"/>
      <c r="P22" s="75"/>
      <c r="Q22" s="75"/>
      <c r="R22" s="75"/>
      <c r="S22" s="75"/>
      <c r="T22" s="76">
        <f t="shared" si="1"/>
        <v>1</v>
      </c>
      <c r="U22" s="208"/>
      <c r="V22" s="114">
        <v>0.4597222222222222</v>
      </c>
      <c r="W22" s="39" t="s">
        <v>3</v>
      </c>
      <c r="X22" s="40"/>
      <c r="Y22" s="40"/>
      <c r="Z22" s="41"/>
      <c r="AA22" s="41"/>
      <c r="AB22" s="42"/>
      <c r="AC22" s="104" t="str">
        <f>TEXT( (V23-V22+0.00000000000001),"[hh].mm.ss")</f>
        <v>02.40.00</v>
      </c>
    </row>
    <row r="23" spans="1:29" ht="16.5" customHeight="1" thickBot="1" x14ac:dyDescent="0.3">
      <c r="A23" s="241"/>
      <c r="B23" s="160"/>
      <c r="C23" s="161"/>
      <c r="D23" s="162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80"/>
      <c r="P23" s="80"/>
      <c r="Q23" s="80"/>
      <c r="R23" s="80"/>
      <c r="S23" s="80"/>
      <c r="T23" s="81" t="str">
        <f t="shared" si="1"/>
        <v/>
      </c>
      <c r="U23" s="209"/>
      <c r="V23" s="114">
        <v>0.5708333333333333</v>
      </c>
      <c r="W23" s="44" t="s">
        <v>12</v>
      </c>
      <c r="X23" s="45"/>
      <c r="Y23" s="45"/>
      <c r="Z23" s="46"/>
      <c r="AA23" s="47"/>
      <c r="AB23" s="48"/>
      <c r="AC23" s="105" t="str">
        <f>TEXT(IF($E21="","",(IF($E22="",T21/(15-(COUNTIF($E21:$S21,""))),(IF($E23="",(T21+T22)/(30-(COUNTIF($E21:$S21,"")+COUNTIF($E22:$S22,""))), (T21+T22+T23)/(45-(COUNTIF($E21:$S21,"")+COUNTIF($E22:$S22,"")+COUNTIF($E23:$S23,"")))))))),"0,00")</f>
        <v>0,40</v>
      </c>
    </row>
    <row r="24" spans="1:29" ht="15" customHeight="1" thickBot="1" x14ac:dyDescent="0.3">
      <c r="A24" s="239" t="s">
        <v>14</v>
      </c>
      <c r="B24" s="163"/>
      <c r="C24" s="164"/>
      <c r="D24" s="153" t="s">
        <v>24</v>
      </c>
      <c r="E24" s="73">
        <v>3</v>
      </c>
      <c r="F24" s="73">
        <v>2</v>
      </c>
      <c r="G24" s="73">
        <v>2</v>
      </c>
      <c r="H24" s="73">
        <v>2</v>
      </c>
      <c r="I24" s="73">
        <v>1</v>
      </c>
      <c r="J24" s="73">
        <v>2</v>
      </c>
      <c r="K24" s="73">
        <v>2</v>
      </c>
      <c r="L24" s="73">
        <v>0</v>
      </c>
      <c r="M24" s="73">
        <v>2</v>
      </c>
      <c r="N24" s="73">
        <v>0</v>
      </c>
      <c r="O24" s="59"/>
      <c r="P24" s="59"/>
      <c r="Q24" s="59"/>
      <c r="R24" s="59"/>
      <c r="S24" s="59"/>
      <c r="T24" s="60">
        <f t="shared" si="1"/>
        <v>16</v>
      </c>
      <c r="U24" s="207" t="s">
        <v>62</v>
      </c>
      <c r="V24" s="61">
        <f>SUM(T24:T27)+IF(ISNUMBER(U24),U24,0)+IF(ISNUMBER(U26),U26,0)+IF(ISNUMBER(U27),U27,0)</f>
        <v>46</v>
      </c>
      <c r="W24" s="50">
        <f>COUNTIF($E24:$S24,0)+COUNTIF($E25:$S25,0)+COUNTIF($E26:$S26,0)+COUNTIF($E27:$S27,0)</f>
        <v>11</v>
      </c>
      <c r="X24" s="50">
        <f>COUNTIF($E24:$S24,1)+COUNTIF($E25:$S25,1)+COUNTIF($E26:$S26,1)+COUNTIF($E27:$S27,1)</f>
        <v>4</v>
      </c>
      <c r="Y24" s="50">
        <f>COUNTIF($E24:$S24,2)+COUNTIF($E25:$S25,2)+COUNTIF($E26:$S26,2)+COUNTIF($E27:$S27,2)</f>
        <v>9</v>
      </c>
      <c r="Z24" s="50">
        <f>COUNTIF($E24:$S24,3)+COUNTIF($E25:$S25,3)+COUNTIF($E26:$S26,3)+COUNTIF($E27:$S27,3)</f>
        <v>3</v>
      </c>
      <c r="AA24" s="50">
        <f>COUNTIF($E24:$S24,5)+COUNTIF($E25:$S25,5)+COUNTIF($E26:$S26,5)+COUNTIF($E27:$S27,5)</f>
        <v>3</v>
      </c>
      <c r="AB24" s="51">
        <f>COUNTIF($E24:$S24,"5*")+COUNTIF($E25:$S25,"5*")+COUNTIF($E26:$S26,"5*")</f>
        <v>0</v>
      </c>
      <c r="AC24" s="102">
        <f>COUNTIF($E24:$S24,20)+COUNTIF($E25:$S25,20)+COUNTIF($E26:$S26,20)</f>
        <v>0</v>
      </c>
    </row>
    <row r="25" spans="1:29" ht="15.75" customHeight="1" thickBot="1" x14ac:dyDescent="0.3">
      <c r="A25" s="240"/>
      <c r="B25" s="157"/>
      <c r="C25" s="158"/>
      <c r="D25" s="159"/>
      <c r="E25" s="73">
        <v>2</v>
      </c>
      <c r="F25" s="73">
        <v>0</v>
      </c>
      <c r="G25" s="73">
        <v>2</v>
      </c>
      <c r="H25" s="73">
        <v>1</v>
      </c>
      <c r="I25" s="73">
        <v>2</v>
      </c>
      <c r="J25" s="73">
        <v>0</v>
      </c>
      <c r="K25" s="73">
        <v>1</v>
      </c>
      <c r="L25" s="73">
        <v>0</v>
      </c>
      <c r="M25" s="73">
        <v>5</v>
      </c>
      <c r="N25" s="73">
        <v>0</v>
      </c>
      <c r="O25" s="53"/>
      <c r="P25" s="53"/>
      <c r="Q25" s="53"/>
      <c r="R25" s="53"/>
      <c r="S25" s="53"/>
      <c r="T25" s="54">
        <f t="shared" si="1"/>
        <v>13</v>
      </c>
      <c r="U25" s="208"/>
      <c r="V25" s="55"/>
      <c r="W25" s="56"/>
      <c r="X25" s="56"/>
      <c r="Y25" s="56"/>
      <c r="Z25" s="56"/>
      <c r="AA25" s="56"/>
      <c r="AB25" s="57"/>
      <c r="AC25" s="103"/>
    </row>
    <row r="26" spans="1:29" ht="16.5" customHeight="1" thickBot="1" x14ac:dyDescent="0.3">
      <c r="A26" s="240"/>
      <c r="B26" s="157">
        <v>203</v>
      </c>
      <c r="C26" s="158" t="s">
        <v>81</v>
      </c>
      <c r="D26" s="159" t="s">
        <v>34</v>
      </c>
      <c r="E26" s="73">
        <v>3</v>
      </c>
      <c r="F26" s="73">
        <v>3</v>
      </c>
      <c r="G26" s="73">
        <v>1</v>
      </c>
      <c r="H26" s="73">
        <v>0</v>
      </c>
      <c r="I26" s="73">
        <v>5</v>
      </c>
      <c r="J26" s="73">
        <v>0</v>
      </c>
      <c r="K26" s="73">
        <v>0</v>
      </c>
      <c r="L26" s="73">
        <v>0</v>
      </c>
      <c r="M26" s="73">
        <v>5</v>
      </c>
      <c r="N26" s="73">
        <v>0</v>
      </c>
      <c r="O26" s="75"/>
      <c r="P26" s="75"/>
      <c r="Q26" s="75"/>
      <c r="R26" s="75"/>
      <c r="S26" s="75"/>
      <c r="T26" s="76">
        <f t="shared" si="1"/>
        <v>17</v>
      </c>
      <c r="U26" s="208"/>
      <c r="V26" s="114">
        <v>0.46111111111111108</v>
      </c>
      <c r="W26" s="39" t="s">
        <v>3</v>
      </c>
      <c r="X26" s="40"/>
      <c r="Y26" s="40"/>
      <c r="Z26" s="41"/>
      <c r="AA26" s="41"/>
      <c r="AB26" s="42"/>
      <c r="AC26" s="104" t="str">
        <f>TEXT( (V27-V26+0.00000000000001),"[hh].mm.ss")</f>
        <v>02.09.00</v>
      </c>
    </row>
    <row r="27" spans="1:29" ht="16.5" customHeight="1" thickBot="1" x14ac:dyDescent="0.3">
      <c r="A27" s="241"/>
      <c r="B27" s="160"/>
      <c r="C27" s="161"/>
      <c r="D27" s="162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 t="str">
        <f t="shared" si="1"/>
        <v/>
      </c>
      <c r="U27" s="209"/>
      <c r="V27" s="114">
        <v>0.55069444444444449</v>
      </c>
      <c r="W27" s="44" t="s">
        <v>12</v>
      </c>
      <c r="X27" s="45"/>
      <c r="Y27" s="45"/>
      <c r="Z27" s="46"/>
      <c r="AA27" s="47"/>
      <c r="AB27" s="48"/>
      <c r="AC27" s="105" t="str">
        <f>TEXT(IF($E25="","",(IF($E26="",T25/(15-(COUNTIF($E25:$S25,""))),(IF($E27="",(T25+T26)/(30-(COUNTIF($E25:$S25,"")+COUNTIF($E26:$S26,""))), (T25+T26+T27)/(45-(COUNTIF($E25:$S25,"")+COUNTIF($E26:$S26,"")+COUNTIF($E27:$S27,"")))))))),"0,00")</f>
        <v>1,50</v>
      </c>
    </row>
    <row r="28" spans="1:29" ht="15" customHeight="1" thickBot="1" x14ac:dyDescent="0.3">
      <c r="A28" s="239" t="s">
        <v>14</v>
      </c>
      <c r="B28" s="163"/>
      <c r="C28" s="164"/>
      <c r="D28" s="153" t="s">
        <v>24</v>
      </c>
      <c r="E28" s="73">
        <v>5</v>
      </c>
      <c r="F28" s="73">
        <v>0</v>
      </c>
      <c r="G28" s="73">
        <v>0</v>
      </c>
      <c r="H28" s="73">
        <v>0</v>
      </c>
      <c r="I28" s="73">
        <v>5</v>
      </c>
      <c r="J28" s="73">
        <v>0</v>
      </c>
      <c r="K28" s="73">
        <v>0</v>
      </c>
      <c r="L28" s="73">
        <v>3</v>
      </c>
      <c r="M28" s="73">
        <v>0</v>
      </c>
      <c r="N28" s="73">
        <v>0</v>
      </c>
      <c r="O28" s="59"/>
      <c r="P28" s="59"/>
      <c r="Q28" s="59"/>
      <c r="R28" s="59"/>
      <c r="S28" s="59"/>
      <c r="T28" s="60">
        <f t="shared" ref="T28:T31" si="2">IF(E28="","",SUM(E28:S28)+(COUNTIF(E28:S28,"5*")*5))</f>
        <v>13</v>
      </c>
      <c r="U28" s="207" t="s">
        <v>63</v>
      </c>
      <c r="V28" s="61">
        <f>SUM(T28:T31)+IF(ISNUMBER(U28),U28,0)+IF(ISNUMBER(U30),U30,0)+IF(ISNUMBER(U31),U31,0)</f>
        <v>29</v>
      </c>
      <c r="W28" s="50">
        <f>COUNTIF($E28:$S28,0)+COUNTIF($E29:$S29,0)+COUNTIF($E30:$S30,0)+COUNTIF($E31:$S31,0)</f>
        <v>13</v>
      </c>
      <c r="X28" s="50">
        <f>COUNTIF($E28:$S28,1)+COUNTIF($E29:$S29,1)+COUNTIF($E30:$S30,1)+COUNTIF($E31:$S31,1)</f>
        <v>1</v>
      </c>
      <c r="Y28" s="50">
        <f>COUNTIF($E28:$S28,2)+COUNTIF($E29:$S29,2)+COUNTIF($E30:$S30,2)+COUNTIF($E31:$S31,2)</f>
        <v>0</v>
      </c>
      <c r="Z28" s="50">
        <f>COUNTIF($E28:$S28,3)+COUNTIF($E29:$S29,3)+COUNTIF($E30:$S30,3)+COUNTIF($E31:$S31,3)</f>
        <v>1</v>
      </c>
      <c r="AA28" s="50">
        <f>COUNTIF($E28:$S28,5)+COUNTIF($E29:$S29,5)+COUNTIF($E30:$S30,5)+COUNTIF($E31:$S31,5)</f>
        <v>5</v>
      </c>
      <c r="AB28" s="51">
        <f>COUNTIF($E28:$S28,"5*")+COUNTIF($E29:$S29,"5*")+COUNTIF($E30:$S30,"5*")</f>
        <v>0</v>
      </c>
      <c r="AC28" s="102">
        <f>COUNTIF($E28:$S28,20)+COUNTIF($E29:$S29,20)+COUNTIF($E30:$S30,20)</f>
        <v>0</v>
      </c>
    </row>
    <row r="29" spans="1:29" ht="15.75" customHeight="1" thickBot="1" x14ac:dyDescent="0.3">
      <c r="A29" s="240"/>
      <c r="B29" s="157"/>
      <c r="C29" s="158"/>
      <c r="D29" s="159"/>
      <c r="E29" s="73">
        <v>0</v>
      </c>
      <c r="F29" s="73">
        <v>0</v>
      </c>
      <c r="G29" s="73">
        <v>0</v>
      </c>
      <c r="H29" s="73">
        <v>0</v>
      </c>
      <c r="I29" s="73">
        <v>5</v>
      </c>
      <c r="J29" s="73">
        <v>0</v>
      </c>
      <c r="K29" s="73">
        <v>0</v>
      </c>
      <c r="L29" s="73">
        <v>1</v>
      </c>
      <c r="M29" s="73">
        <v>5</v>
      </c>
      <c r="N29" s="73">
        <v>5</v>
      </c>
      <c r="O29" s="53"/>
      <c r="P29" s="53"/>
      <c r="Q29" s="53"/>
      <c r="R29" s="53"/>
      <c r="S29" s="53"/>
      <c r="T29" s="54">
        <f t="shared" si="2"/>
        <v>16</v>
      </c>
      <c r="U29" s="208"/>
      <c r="V29" s="55"/>
      <c r="W29" s="56"/>
      <c r="X29" s="56"/>
      <c r="Y29" s="56"/>
      <c r="Z29" s="56"/>
      <c r="AA29" s="56"/>
      <c r="AB29" s="57"/>
      <c r="AC29" s="103"/>
    </row>
    <row r="30" spans="1:29" ht="16.5" customHeight="1" thickBot="1" x14ac:dyDescent="0.3">
      <c r="A30" s="240"/>
      <c r="B30" s="157">
        <v>107</v>
      </c>
      <c r="C30" s="158" t="s">
        <v>73</v>
      </c>
      <c r="D30" s="159" t="s">
        <v>30</v>
      </c>
      <c r="E30" s="73" t="s">
        <v>41</v>
      </c>
      <c r="F30" s="73" t="s">
        <v>41</v>
      </c>
      <c r="G30" s="73" t="s">
        <v>41</v>
      </c>
      <c r="H30" s="73" t="s">
        <v>41</v>
      </c>
      <c r="I30" s="73" t="s">
        <v>41</v>
      </c>
      <c r="J30" s="73" t="s">
        <v>41</v>
      </c>
      <c r="K30" s="73" t="s">
        <v>41</v>
      </c>
      <c r="L30" s="73" t="s">
        <v>41</v>
      </c>
      <c r="M30" s="73" t="s">
        <v>41</v>
      </c>
      <c r="N30" s="73" t="s">
        <v>41</v>
      </c>
      <c r="O30" s="75"/>
      <c r="P30" s="75"/>
      <c r="Q30" s="75"/>
      <c r="R30" s="75"/>
      <c r="S30" s="75"/>
      <c r="T30" s="76">
        <f t="shared" si="2"/>
        <v>0</v>
      </c>
      <c r="U30" s="208"/>
      <c r="V30" s="114">
        <v>0.4680555555555555</v>
      </c>
      <c r="W30" s="39" t="s">
        <v>3</v>
      </c>
      <c r="X30" s="40"/>
      <c r="Y30" s="40"/>
      <c r="Z30" s="41"/>
      <c r="AA30" s="41"/>
      <c r="AB30" s="42"/>
      <c r="AC30" s="104" t="e">
        <f>TEXT( (V31-V30+0.00000000000001),"[hh].mm.ss")</f>
        <v>#VALUE!</v>
      </c>
    </row>
    <row r="31" spans="1:29" ht="16.5" customHeight="1" thickBot="1" x14ac:dyDescent="0.3">
      <c r="A31" s="241"/>
      <c r="B31" s="138"/>
      <c r="C31" s="139"/>
      <c r="D31" s="135"/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 t="str">
        <f t="shared" si="2"/>
        <v/>
      </c>
      <c r="U31" s="209"/>
      <c r="V31" s="150">
        <v>0</v>
      </c>
      <c r="W31" s="44" t="s">
        <v>12</v>
      </c>
      <c r="X31" s="45"/>
      <c r="Y31" s="45"/>
      <c r="Z31" s="46"/>
      <c r="AA31" s="47"/>
      <c r="AB31" s="48"/>
      <c r="AC31" s="105" t="str">
        <f>TEXT(IF($E29="","",(IF($E30="",T29/(15-(COUNTIF($E29:$S29,""))),(IF($E31="",(T29+T30)/(30-(COUNTIF($E29:$S29,"")+COUNTIF($E30:$S30,""))), (T29+T30+T31)/(45-(COUNTIF($E29:$S29,"")+COUNTIF($E30:$S30,"")+COUNTIF($E31:$S31,"")))))))),"0,00")</f>
        <v>0,80</v>
      </c>
    </row>
    <row r="32" spans="1:29" x14ac:dyDescent="0.2">
      <c r="L32">
        <v>2</v>
      </c>
    </row>
  </sheetData>
  <mergeCells count="17">
    <mergeCell ref="U28:U31"/>
    <mergeCell ref="U8:U11"/>
    <mergeCell ref="U20:U23"/>
    <mergeCell ref="A12:A15"/>
    <mergeCell ref="A20:A23"/>
    <mergeCell ref="A8:A11"/>
    <mergeCell ref="A24:A27"/>
    <mergeCell ref="U12:U15"/>
    <mergeCell ref="U16:U19"/>
    <mergeCell ref="A16:A19"/>
    <mergeCell ref="A28:A31"/>
    <mergeCell ref="A1:C1"/>
    <mergeCell ref="D1:S1"/>
    <mergeCell ref="A2:C2"/>
    <mergeCell ref="D2:S2"/>
    <mergeCell ref="U24:U27"/>
    <mergeCell ref="A3:AB3"/>
  </mergeCells>
  <phoneticPr fontId="0" type="noConversion"/>
  <pageMargins left="0.75" right="0.75" top="0.33" bottom="0.16" header="0.4921259845" footer="0.4921259845"/>
  <pageSetup paperSize="9" scale="75" orientation="landscape" horizontalDpi="1200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workbookViewId="0">
      <selection activeCell="A3" sqref="A3:AB3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3"/>
      <c r="U2" s="3"/>
      <c r="V2" s="3"/>
      <c r="W2" s="3"/>
      <c r="X2" s="3"/>
      <c r="Y2" s="3"/>
      <c r="Z2" s="3"/>
      <c r="AA2" s="3"/>
      <c r="AB2" s="4"/>
      <c r="AC2" s="5" t="s">
        <v>23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76" t="s">
        <v>15</v>
      </c>
      <c r="B6" s="67" t="s">
        <v>16</v>
      </c>
      <c r="C6" s="68"/>
      <c r="D6" s="69" t="s">
        <v>21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 t="s">
        <v>0</v>
      </c>
      <c r="U6" s="142"/>
      <c r="V6" s="108"/>
      <c r="W6" s="109" t="s">
        <v>10</v>
      </c>
      <c r="X6" s="110"/>
      <c r="Y6" s="110"/>
      <c r="Z6" s="111"/>
      <c r="AA6" s="111"/>
      <c r="AB6" s="111"/>
      <c r="AC6" s="112"/>
    </row>
    <row r="7" spans="1:29" ht="15.75" thickBot="1" x14ac:dyDescent="0.3">
      <c r="A7" s="177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113">
        <v>20</v>
      </c>
    </row>
    <row r="8" spans="1:29" ht="15.75" thickBot="1" x14ac:dyDescent="0.3">
      <c r="A8" s="242" t="s">
        <v>82</v>
      </c>
      <c r="B8" s="151"/>
      <c r="C8" s="152"/>
      <c r="D8" s="153" t="s">
        <v>75</v>
      </c>
      <c r="E8" s="73">
        <v>0</v>
      </c>
      <c r="F8" s="73">
        <v>0</v>
      </c>
      <c r="G8" s="73">
        <v>0</v>
      </c>
      <c r="H8" s="73">
        <v>1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15" si="0">IF(E8="","",SUM(E8:S8)+(COUNTIF(E8:S8,"5*")*5))</f>
        <v>1</v>
      </c>
      <c r="U8" s="207" t="s">
        <v>58</v>
      </c>
      <c r="V8" s="61">
        <f>SUM(T8:T11)+IF(ISNUMBER(U8),U8,0)+IF(ISNUMBER(U10),U10,0)+IF(ISNUMBER(U11),U11,0)</f>
        <v>1</v>
      </c>
      <c r="W8" s="50">
        <f>COUNTIF($E8:$S8,0)+COUNTIF($E9:$S9,0)+COUNTIF($E10:$S10,0)+COUNTIF($E11:$S11,0)</f>
        <v>29</v>
      </c>
      <c r="X8" s="50">
        <f>COUNTIF($E8:$S8,1)+COUNTIF($E9:$S9,1)+COUNTIF($E10:$S10,1)+COUNTIF($E11:$S11,1)</f>
        <v>1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102">
        <f>COUNTIF($E8:$S8,20)+COUNTIF($E9:$S9,20)+COUNTIF($E10:$S10,20)</f>
        <v>0</v>
      </c>
    </row>
    <row r="9" spans="1:29" ht="15.75" thickBot="1" x14ac:dyDescent="0.3">
      <c r="A9" s="243"/>
      <c r="B9" s="154"/>
      <c r="C9" s="155"/>
      <c r="D9" s="156"/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54">
        <f t="shared" si="0"/>
        <v>0</v>
      </c>
      <c r="U9" s="208"/>
      <c r="V9" s="55"/>
      <c r="W9" s="56"/>
      <c r="X9" s="56"/>
      <c r="Y9" s="56"/>
      <c r="Z9" s="56"/>
      <c r="AA9" s="56"/>
      <c r="AB9" s="57"/>
      <c r="AC9" s="103"/>
    </row>
    <row r="10" spans="1:29" ht="18.75" thickBot="1" x14ac:dyDescent="0.3">
      <c r="A10" s="243"/>
      <c r="B10" s="157">
        <v>305</v>
      </c>
      <c r="C10" s="158" t="s">
        <v>44</v>
      </c>
      <c r="D10" s="159" t="s">
        <v>45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5"/>
      <c r="P10" s="75"/>
      <c r="Q10" s="75"/>
      <c r="R10" s="75"/>
      <c r="S10" s="75"/>
      <c r="T10" s="76">
        <f t="shared" si="0"/>
        <v>0</v>
      </c>
      <c r="U10" s="208"/>
      <c r="V10" s="114">
        <v>0.4513888888888889</v>
      </c>
      <c r="W10" s="39" t="s">
        <v>3</v>
      </c>
      <c r="X10" s="40"/>
      <c r="Y10" s="40"/>
      <c r="Z10" s="41"/>
      <c r="AA10" s="41"/>
      <c r="AB10" s="42"/>
      <c r="AC10" s="104" t="str">
        <f>TEXT( (V11-V10+0.00000000000001),"[hh].mm.ss")</f>
        <v>01.57.00</v>
      </c>
    </row>
    <row r="11" spans="1:29" ht="18.75" thickBot="1" x14ac:dyDescent="0.3">
      <c r="A11" s="244"/>
      <c r="B11" s="160"/>
      <c r="C11" s="161"/>
      <c r="D11" s="162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09"/>
      <c r="V11" s="114">
        <v>0.53263888888888888</v>
      </c>
      <c r="W11" s="44" t="s">
        <v>12</v>
      </c>
      <c r="X11" s="45"/>
      <c r="Y11" s="45"/>
      <c r="Z11" s="46"/>
      <c r="AA11" s="47"/>
      <c r="AB11" s="48"/>
      <c r="AC11" s="105" t="str">
        <f>TEXT(IF($E9="","",(IF($E10="",T9/(15-(COUNTIF($E9:$S9,""))),(IF($E11="",(T9+T10)/(30-(COUNTIF($E9:$S9,"")+COUNTIF($E10:$S10,""))), (T9+T10+T11)/(45-(COUNTIF($E9:$S9,"")+COUNTIF($E10:$S10,"")+COUNTIF($E11:$S11,"")))))))),"0,00")</f>
        <v>0,00</v>
      </c>
    </row>
    <row r="12" spans="1:29" ht="15.75" thickBot="1" x14ac:dyDescent="0.3">
      <c r="A12" s="242" t="s">
        <v>82</v>
      </c>
      <c r="B12" s="163"/>
      <c r="C12" s="164"/>
      <c r="D12" s="153" t="s">
        <v>24</v>
      </c>
      <c r="E12" s="73">
        <v>0</v>
      </c>
      <c r="F12" s="73">
        <v>0</v>
      </c>
      <c r="G12" s="73">
        <v>1</v>
      </c>
      <c r="H12" s="73">
        <v>1</v>
      </c>
      <c r="I12" s="73">
        <v>1</v>
      </c>
      <c r="J12" s="73">
        <v>0</v>
      </c>
      <c r="K12" s="73">
        <v>0</v>
      </c>
      <c r="L12" s="73">
        <v>0</v>
      </c>
      <c r="M12" s="73">
        <v>1</v>
      </c>
      <c r="N12" s="73">
        <v>0</v>
      </c>
      <c r="O12" s="59"/>
      <c r="P12" s="59"/>
      <c r="Q12" s="59"/>
      <c r="R12" s="59"/>
      <c r="S12" s="59"/>
      <c r="T12" s="60">
        <f t="shared" si="0"/>
        <v>4</v>
      </c>
      <c r="U12" s="207" t="s">
        <v>59</v>
      </c>
      <c r="V12" s="61">
        <f>SUM(T12:T15)+IF(ISNUMBER(U12),U12,0)+IF(ISNUMBER(U14),U14,0)+IF(ISNUMBER(U15),U15,0)</f>
        <v>12</v>
      </c>
      <c r="W12" s="50">
        <f>COUNTIF($E12:$S12,0)+COUNTIF($E13:$S13,0)+COUNTIF($E14:$S14,0)+COUNTIF($E15:$S15,0)</f>
        <v>21</v>
      </c>
      <c r="X12" s="50">
        <f>COUNTIF($E12:$S12,1)+COUNTIF($E13:$S13,1)+COUNTIF($E14:$S14,1)+COUNTIF($E15:$S15,1)</f>
        <v>6</v>
      </c>
      <c r="Y12" s="50">
        <f>COUNTIF($E12:$S12,2)+COUNTIF($E13:$S13,2)+COUNTIF($E14:$S14,2)+COUNTIF($E15:$S15,2)</f>
        <v>3</v>
      </c>
      <c r="Z12" s="50">
        <f>COUNTIF($E12:$S12,3)+COUNTIF($E13:$S13,3)+COUNTIF($E14:$S14,3)+COUNTIF($E15:$S15,3)</f>
        <v>0</v>
      </c>
      <c r="AA12" s="50">
        <f>COUNTIF($E12:$S12,5)+COUNTIF($E13:$S13,5)+COUNTIF($E14:$S14,5)+COUNTIF($E15:$S15,5)</f>
        <v>0</v>
      </c>
      <c r="AB12" s="51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thickBot="1" x14ac:dyDescent="0.3">
      <c r="A13" s="243"/>
      <c r="B13" s="157"/>
      <c r="C13" s="158"/>
      <c r="D13" s="159"/>
      <c r="E13" s="73">
        <v>0</v>
      </c>
      <c r="F13" s="73">
        <v>2</v>
      </c>
      <c r="G13" s="73">
        <v>1</v>
      </c>
      <c r="H13" s="73">
        <v>2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54">
        <f t="shared" si="0"/>
        <v>5</v>
      </c>
      <c r="U13" s="208"/>
      <c r="V13" s="55"/>
      <c r="W13" s="56"/>
      <c r="X13" s="56"/>
      <c r="Y13" s="56"/>
      <c r="Z13" s="56"/>
      <c r="AA13" s="56"/>
      <c r="AB13" s="57"/>
      <c r="AC13" s="103"/>
    </row>
    <row r="14" spans="1:29" ht="18.75" thickBot="1" x14ac:dyDescent="0.3">
      <c r="A14" s="243"/>
      <c r="B14" s="157">
        <v>315</v>
      </c>
      <c r="C14" s="158" t="s">
        <v>35</v>
      </c>
      <c r="D14" s="159" t="s">
        <v>34</v>
      </c>
      <c r="E14" s="73">
        <v>0</v>
      </c>
      <c r="F14" s="73">
        <v>0</v>
      </c>
      <c r="G14" s="73">
        <v>0</v>
      </c>
      <c r="H14" s="73">
        <v>2</v>
      </c>
      <c r="I14" s="73">
        <v>1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5"/>
      <c r="P14" s="75"/>
      <c r="Q14" s="75"/>
      <c r="R14" s="75"/>
      <c r="S14" s="75"/>
      <c r="T14" s="76">
        <f t="shared" si="0"/>
        <v>3</v>
      </c>
      <c r="U14" s="208"/>
      <c r="V14" s="114">
        <v>0.45208333333333334</v>
      </c>
      <c r="W14" s="39" t="s">
        <v>3</v>
      </c>
      <c r="X14" s="40"/>
      <c r="Y14" s="40"/>
      <c r="Z14" s="41"/>
      <c r="AA14" s="41"/>
      <c r="AB14" s="42"/>
      <c r="AC14" s="104" t="str">
        <f>TEXT( (V15-V14+0.00000000000001),"[hh].mm.ss")</f>
        <v>03.00.00</v>
      </c>
    </row>
    <row r="15" spans="1:29" ht="18.75" thickBot="1" x14ac:dyDescent="0.3">
      <c r="A15" s="244"/>
      <c r="B15" s="138"/>
      <c r="C15" s="139"/>
      <c r="D15" s="135"/>
      <c r="E15" s="7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1" t="str">
        <f t="shared" si="0"/>
        <v/>
      </c>
      <c r="U15" s="209"/>
      <c r="V15" s="150">
        <v>0.57708333333333328</v>
      </c>
      <c r="W15" s="44" t="s">
        <v>12</v>
      </c>
      <c r="X15" s="45"/>
      <c r="Y15" s="45"/>
      <c r="Z15" s="46"/>
      <c r="AA15" s="47"/>
      <c r="AB15" s="48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0,40</v>
      </c>
    </row>
  </sheetData>
  <mergeCells count="9">
    <mergeCell ref="U12:U15"/>
    <mergeCell ref="A3:AB3"/>
    <mergeCell ref="A1:C1"/>
    <mergeCell ref="D1:S1"/>
    <mergeCell ref="A2:C2"/>
    <mergeCell ref="D2:S2"/>
    <mergeCell ref="U8:U11"/>
    <mergeCell ref="A8:A11"/>
    <mergeCell ref="A12:A15"/>
  </mergeCells>
  <phoneticPr fontId="0" type="noConversion"/>
  <pageMargins left="0.75" right="0.75" top="1" bottom="1" header="0.4921259845" footer="0.4921259845"/>
  <pageSetup paperSize="9" scale="76"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workbookViewId="0">
      <selection activeCell="A3" sqref="A3:AB3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3"/>
      <c r="U2" s="3"/>
      <c r="V2" s="3"/>
      <c r="W2" s="3"/>
      <c r="X2" s="3"/>
      <c r="Y2" s="3"/>
      <c r="Z2" s="3"/>
      <c r="AA2" s="3"/>
      <c r="AB2" s="4"/>
      <c r="AC2" s="5" t="s">
        <v>88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74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175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.75" customHeight="1" thickBot="1" x14ac:dyDescent="0.3">
      <c r="A8" s="242" t="s">
        <v>88</v>
      </c>
      <c r="B8" s="163"/>
      <c r="C8" s="164"/>
      <c r="D8" s="153" t="s">
        <v>68</v>
      </c>
      <c r="E8" s="73">
        <v>0</v>
      </c>
      <c r="F8" s="73">
        <v>0</v>
      </c>
      <c r="G8" s="73">
        <v>0</v>
      </c>
      <c r="H8" s="73">
        <v>3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59"/>
      <c r="P8" s="59"/>
      <c r="Q8" s="59"/>
      <c r="R8" s="59"/>
      <c r="S8" s="59"/>
      <c r="T8" s="60">
        <f t="shared" ref="T8:T11" si="0">IF(E8="","",SUM(E8:S8)+(COUNTIF(E8:S8,"5*")*5))</f>
        <v>4</v>
      </c>
      <c r="U8" s="207" t="s">
        <v>58</v>
      </c>
      <c r="V8" s="61">
        <f>SUM(T8:T11)+IF(ISNUMBER(U8),U8,0)+IF(ISNUMBER(U10),U10,0)+IF(ISNUMBER(U11),U11,0)</f>
        <v>6</v>
      </c>
      <c r="W8" s="50">
        <f>COUNTIF($E8:$S8,0)+COUNTIF($E9:$S9,0)+COUNTIF($E10:$S10,0)+COUNTIF($E11:$S11,0)</f>
        <v>26</v>
      </c>
      <c r="X8" s="50">
        <f>COUNTIF($E8:$S8,1)+COUNTIF($E9:$S9,1)+COUNTIF($E10:$S10,1)+COUNTIF($E11:$S11,1)</f>
        <v>3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1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5.75" customHeight="1" thickBot="1" x14ac:dyDescent="0.3">
      <c r="A9" s="243"/>
      <c r="B9" s="157"/>
      <c r="C9" s="158"/>
      <c r="D9" s="159"/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53"/>
      <c r="P9" s="53"/>
      <c r="Q9" s="53"/>
      <c r="R9" s="53"/>
      <c r="S9" s="53"/>
      <c r="T9" s="54">
        <f t="shared" si="0"/>
        <v>0</v>
      </c>
      <c r="U9" s="208"/>
      <c r="V9" s="55"/>
      <c r="W9" s="56"/>
      <c r="X9" s="56"/>
      <c r="Y9" s="56"/>
      <c r="Z9" s="56"/>
      <c r="AA9" s="56"/>
      <c r="AB9" s="57"/>
      <c r="AC9" s="58"/>
    </row>
    <row r="10" spans="1:29" ht="18.75" customHeight="1" thickBot="1" x14ac:dyDescent="0.3">
      <c r="A10" s="243"/>
      <c r="B10" s="157">
        <v>313</v>
      </c>
      <c r="C10" s="158" t="s">
        <v>100</v>
      </c>
      <c r="D10" s="159" t="s">
        <v>37</v>
      </c>
      <c r="E10" s="73">
        <v>0</v>
      </c>
      <c r="F10" s="73">
        <v>0</v>
      </c>
      <c r="G10" s="73">
        <v>0</v>
      </c>
      <c r="H10" s="73">
        <v>1</v>
      </c>
      <c r="I10" s="73">
        <v>0</v>
      </c>
      <c r="J10" s="73">
        <v>0</v>
      </c>
      <c r="K10" s="73">
        <v>0</v>
      </c>
      <c r="L10" s="73">
        <v>0</v>
      </c>
      <c r="M10" s="73">
        <v>1</v>
      </c>
      <c r="N10" s="73">
        <v>0</v>
      </c>
      <c r="O10" s="75"/>
      <c r="P10" s="75"/>
      <c r="Q10" s="75"/>
      <c r="R10" s="75"/>
      <c r="S10" s="75"/>
      <c r="T10" s="76">
        <f t="shared" si="0"/>
        <v>2</v>
      </c>
      <c r="U10" s="208"/>
      <c r="V10" s="114">
        <v>0.46249999999999997</v>
      </c>
      <c r="W10" s="39" t="s">
        <v>3</v>
      </c>
      <c r="X10" s="40"/>
      <c r="Y10" s="40"/>
      <c r="Z10" s="41"/>
      <c r="AA10" s="41"/>
      <c r="AB10" s="42"/>
      <c r="AC10" s="43" t="str">
        <f>TEXT( (V11-V10+0.00000000000001),"[hh].mm.ss")</f>
        <v>04.25.00</v>
      </c>
    </row>
    <row r="11" spans="1:29" ht="18.75" customHeight="1" thickBot="1" x14ac:dyDescent="0.3">
      <c r="A11" s="244"/>
      <c r="B11" s="157"/>
      <c r="C11" s="158"/>
      <c r="D11" s="159"/>
      <c r="E11" s="6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 t="str">
        <f t="shared" si="0"/>
        <v/>
      </c>
      <c r="U11" s="208"/>
      <c r="V11" s="184">
        <v>0.64652777777777781</v>
      </c>
      <c r="W11" s="39" t="s">
        <v>12</v>
      </c>
      <c r="X11" s="40"/>
      <c r="Y11" s="40"/>
      <c r="Z11" s="166"/>
      <c r="AA11" s="167"/>
      <c r="AB11" s="41"/>
      <c r="AC11" s="183" t="str">
        <f>TEXT(IF($E9="","",(IF($E10="",T9/(15-(COUNTIF($E9:$S9,""))),(IF($E11="",(T9+T10)/(30-(COUNTIF($E9:$S9,"")+COUNTIF($E10:$S10,""))), (T9+T10+T11)/(45-(COUNTIF($E9:$S9,"")+COUNTIF($E10:$S10,"")+COUNTIF($E11:$S11,"")))))))),"0,00")</f>
        <v>0,10</v>
      </c>
    </row>
    <row r="12" spans="1:29" ht="15" customHeight="1" thickBot="1" x14ac:dyDescent="0.3">
      <c r="A12" s="242" t="s">
        <v>88</v>
      </c>
      <c r="B12" s="151"/>
      <c r="C12" s="152"/>
      <c r="D12" s="153" t="s">
        <v>75</v>
      </c>
      <c r="E12" s="73">
        <v>1</v>
      </c>
      <c r="F12" s="73">
        <v>0</v>
      </c>
      <c r="G12" s="73">
        <v>1</v>
      </c>
      <c r="H12" s="73">
        <v>1</v>
      </c>
      <c r="I12" s="73">
        <v>1</v>
      </c>
      <c r="J12" s="73">
        <v>0</v>
      </c>
      <c r="K12" s="73">
        <v>0</v>
      </c>
      <c r="L12" s="73">
        <v>0</v>
      </c>
      <c r="M12" s="73">
        <v>1</v>
      </c>
      <c r="N12" s="73">
        <v>0</v>
      </c>
      <c r="O12" s="59"/>
      <c r="P12" s="59"/>
      <c r="Q12" s="59"/>
      <c r="R12" s="59"/>
      <c r="S12" s="59"/>
      <c r="T12" s="60">
        <f t="shared" ref="T12:T15" si="1">IF(E12="","",SUM(E12:S12)+(COUNTIF(E12:S12,"5*")*5))</f>
        <v>5</v>
      </c>
      <c r="U12" s="207" t="s">
        <v>59</v>
      </c>
      <c r="V12" s="61">
        <f>SUM(T12:T15)</f>
        <v>11</v>
      </c>
      <c r="W12" s="50">
        <f>COUNTIF($E24:$S24,0)+COUNTIF($E25:$S25,0)+COUNTIF($E26:$S26,0)+COUNTIF($E27:$S27,0)</f>
        <v>16</v>
      </c>
      <c r="X12" s="50">
        <f>COUNTIF($E24:$S24,1)+COUNTIF($E25:$S25,1)+COUNTIF($E26:$S26,1)+COUNTIF($E27:$S27,1)</f>
        <v>6</v>
      </c>
      <c r="Y12" s="50">
        <f>COUNTIF($E24:$S24,2)+COUNTIF($E25:$S25,2)+COUNTIF($E26:$S26,2)+COUNTIF($E27:$S27,2)</f>
        <v>2</v>
      </c>
      <c r="Z12" s="50">
        <f>COUNTIF($E24:$S24,3)+COUNTIF($E25:$S25,3)+COUNTIF($E26:$S26,3)+COUNTIF($E27:$S27,3)</f>
        <v>1</v>
      </c>
      <c r="AA12" s="50">
        <f>COUNTIF($E24:$S24,5)+COUNTIF($E25:$S25,5)+COUNTIF($E26:$S26,5)+COUNTIF($E27:$S27,5)</f>
        <v>5</v>
      </c>
      <c r="AB12" s="51">
        <f>COUNTIF($E24:$S24,"5*")+COUNTIF($E25:$S25,"5*")+COUNTIF($E26:$S26,"5*")</f>
        <v>0</v>
      </c>
      <c r="AC12" s="52">
        <f>COUNTIF($E24:$S24,20)+COUNTIF($E25:$S25,20)+COUNTIF($E26:$S26,20)</f>
        <v>0</v>
      </c>
    </row>
    <row r="13" spans="1:29" ht="15.75" customHeight="1" thickBot="1" x14ac:dyDescent="0.3">
      <c r="A13" s="243"/>
      <c r="B13" s="154"/>
      <c r="C13" s="155"/>
      <c r="D13" s="156"/>
      <c r="E13" s="73">
        <v>0</v>
      </c>
      <c r="F13" s="73">
        <v>2</v>
      </c>
      <c r="G13" s="73">
        <v>2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53"/>
      <c r="P13" s="53"/>
      <c r="Q13" s="53"/>
      <c r="R13" s="53"/>
      <c r="S13" s="53"/>
      <c r="T13" s="54">
        <f t="shared" si="1"/>
        <v>4</v>
      </c>
      <c r="U13" s="208"/>
      <c r="V13" s="55"/>
      <c r="W13" s="56"/>
      <c r="X13" s="56"/>
      <c r="Y13" s="56"/>
      <c r="Z13" s="56"/>
      <c r="AA13" s="56"/>
      <c r="AB13" s="57"/>
      <c r="AC13" s="58"/>
    </row>
    <row r="14" spans="1:29" ht="16.5" customHeight="1" thickBot="1" x14ac:dyDescent="0.3">
      <c r="A14" s="243"/>
      <c r="B14" s="157">
        <v>301</v>
      </c>
      <c r="C14" s="158" t="s">
        <v>46</v>
      </c>
      <c r="D14" s="159" t="s">
        <v>49</v>
      </c>
      <c r="E14" s="73">
        <v>0</v>
      </c>
      <c r="F14" s="73">
        <v>1</v>
      </c>
      <c r="G14" s="73">
        <v>0</v>
      </c>
      <c r="H14" s="73">
        <v>1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5"/>
      <c r="P14" s="75"/>
      <c r="Q14" s="75"/>
      <c r="R14" s="75"/>
      <c r="S14" s="75"/>
      <c r="T14" s="76">
        <f t="shared" si="1"/>
        <v>2</v>
      </c>
      <c r="U14" s="208"/>
      <c r="V14" s="114">
        <v>0.45347222222222222</v>
      </c>
      <c r="W14" s="39" t="s">
        <v>3</v>
      </c>
      <c r="X14" s="40"/>
      <c r="Y14" s="40"/>
      <c r="Z14" s="41"/>
      <c r="AA14" s="41"/>
      <c r="AB14" s="42"/>
      <c r="AC14" s="43" t="str">
        <f>TEXT( (V15-V14+0.00000000000001),"[hh].mm.ss")</f>
        <v>02.02.00</v>
      </c>
    </row>
    <row r="15" spans="1:29" ht="16.5" customHeight="1" thickBot="1" x14ac:dyDescent="0.3">
      <c r="A15" s="244"/>
      <c r="B15" s="160"/>
      <c r="C15" s="161"/>
      <c r="D15" s="162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1"/>
        <v/>
      </c>
      <c r="U15" s="209"/>
      <c r="V15" s="114">
        <v>0.53819444444444442</v>
      </c>
      <c r="W15" s="44" t="s">
        <v>12</v>
      </c>
      <c r="X15" s="45"/>
      <c r="Y15" s="45"/>
      <c r="Z15" s="46"/>
      <c r="AA15" s="47"/>
      <c r="AB15" s="48"/>
      <c r="AC15" s="49" t="str">
        <f>TEXT(IF($E25="","",(IF($E26="",T25/(15-(COUNTIF($E25:$S25,""))),(IF($E27="",(T25+T26)/(30-(COUNTIF($E25:$S25,"")+COUNTIF($E26:$S26,""))), (T25+T26+T27)/(45-(COUNTIF($E25:$S25,"")+COUNTIF($E26:$S26,"")+COUNTIF($E27:$S27,"")))))))),"0,00")</f>
        <v>1,25</v>
      </c>
    </row>
    <row r="16" spans="1:29" ht="15.75" customHeight="1" thickBot="1" x14ac:dyDescent="0.3">
      <c r="A16" s="242" t="s">
        <v>88</v>
      </c>
      <c r="B16" s="163"/>
      <c r="C16" s="164"/>
      <c r="D16" s="153" t="s">
        <v>24</v>
      </c>
      <c r="E16" s="73">
        <v>0</v>
      </c>
      <c r="F16" s="73">
        <v>0</v>
      </c>
      <c r="G16" s="73">
        <v>1</v>
      </c>
      <c r="H16" s="73">
        <v>1</v>
      </c>
      <c r="I16" s="73">
        <v>1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59"/>
      <c r="P16" s="59"/>
      <c r="Q16" s="59"/>
      <c r="R16" s="59"/>
      <c r="S16" s="59"/>
      <c r="T16" s="60">
        <f t="shared" ref="T16:T23" si="2">IF(E16="","",SUM(E16:S16)+(COUNTIF(E16:S16,"5*")*5))</f>
        <v>3</v>
      </c>
      <c r="U16" s="207" t="s">
        <v>60</v>
      </c>
      <c r="V16" s="61">
        <f>SUM(T16:T18)</f>
        <v>12</v>
      </c>
      <c r="W16" s="50">
        <f>COUNTIF($E32:$S32,0)+COUNTIF($E33:$S33,0)+COUNTIF($E34:$S34,0)+COUNTIF($E43:$S43,0)</f>
        <v>13</v>
      </c>
      <c r="X16" s="50">
        <f>COUNTIF($E32:$S32,1)+COUNTIF($E33:$S33,1)+COUNTIF($E34:$S34,1)+COUNTIF($E43:$S43,1)</f>
        <v>4</v>
      </c>
      <c r="Y16" s="50">
        <f>COUNTIF($E32:$S32,2)+COUNTIF($E33:$S33,2)+COUNTIF($E34:$S34,2)+COUNTIF($E43:$S43,2)</f>
        <v>4</v>
      </c>
      <c r="Z16" s="50">
        <f>COUNTIF($E32:$S32,3)+COUNTIF($E33:$S33,3)+COUNTIF($E34:$S34,3)+COUNTIF($E43:$S43,3)</f>
        <v>6</v>
      </c>
      <c r="AA16" s="50">
        <f>COUNTIF($E32:$S32,5)+COUNTIF($E33:$S33,5)+COUNTIF($E34:$S34,5)+COUNTIF($E43:$S43,5)</f>
        <v>3</v>
      </c>
      <c r="AB16" s="51">
        <f>COUNTIF($E32:$S32,"5*")+COUNTIF($E33:$S33,"5*")+COUNTIF($E34:$S34,"5*")</f>
        <v>0</v>
      </c>
      <c r="AC16" s="52">
        <f>COUNTIF($E32:$S32,20)+COUNTIF($E33:$S33,20)+COUNTIF($E34:$S34,20)</f>
        <v>0</v>
      </c>
    </row>
    <row r="17" spans="1:29" ht="15.75" customHeight="1" thickBot="1" x14ac:dyDescent="0.3">
      <c r="A17" s="243"/>
      <c r="B17" s="157"/>
      <c r="C17" s="158"/>
      <c r="D17" s="159"/>
      <c r="E17" s="73">
        <v>0</v>
      </c>
      <c r="F17" s="73">
        <v>0</v>
      </c>
      <c r="G17" s="73">
        <v>1</v>
      </c>
      <c r="H17" s="73">
        <v>1</v>
      </c>
      <c r="I17" s="73">
        <v>0</v>
      </c>
      <c r="J17" s="73">
        <v>0</v>
      </c>
      <c r="K17" s="73">
        <v>0</v>
      </c>
      <c r="L17" s="73">
        <v>5</v>
      </c>
      <c r="M17" s="73">
        <v>0</v>
      </c>
      <c r="N17" s="73">
        <v>0</v>
      </c>
      <c r="O17" s="53"/>
      <c r="P17" s="53"/>
      <c r="Q17" s="53"/>
      <c r="R17" s="53"/>
      <c r="S17" s="53"/>
      <c r="T17" s="54">
        <f t="shared" si="2"/>
        <v>7</v>
      </c>
      <c r="U17" s="208"/>
      <c r="V17" s="55"/>
      <c r="W17" s="56"/>
      <c r="X17" s="56"/>
      <c r="Y17" s="56"/>
      <c r="Z17" s="56"/>
      <c r="AA17" s="56"/>
      <c r="AB17" s="57"/>
      <c r="AC17" s="58"/>
    </row>
    <row r="18" spans="1:29" ht="16.5" customHeight="1" thickBot="1" x14ac:dyDescent="0.3">
      <c r="A18" s="243"/>
      <c r="B18" s="157">
        <v>319</v>
      </c>
      <c r="C18" s="158" t="s">
        <v>33</v>
      </c>
      <c r="D18" s="159" t="s">
        <v>32</v>
      </c>
      <c r="E18" s="73">
        <v>0</v>
      </c>
      <c r="F18" s="73">
        <v>0</v>
      </c>
      <c r="G18" s="73">
        <v>0</v>
      </c>
      <c r="H18" s="73">
        <v>1</v>
      </c>
      <c r="I18" s="73">
        <v>0</v>
      </c>
      <c r="J18" s="73">
        <v>0</v>
      </c>
      <c r="K18" s="73">
        <v>0</v>
      </c>
      <c r="L18" s="73">
        <v>0</v>
      </c>
      <c r="M18" s="73">
        <v>1</v>
      </c>
      <c r="N18" s="73">
        <v>0</v>
      </c>
      <c r="O18" s="75"/>
      <c r="P18" s="75"/>
      <c r="Q18" s="75"/>
      <c r="R18" s="75"/>
      <c r="S18" s="75"/>
      <c r="T18" s="76">
        <f t="shared" si="2"/>
        <v>2</v>
      </c>
      <c r="U18" s="208"/>
      <c r="V18" s="114">
        <v>0.45624999999999999</v>
      </c>
      <c r="W18" s="39" t="s">
        <v>3</v>
      </c>
      <c r="X18" s="40"/>
      <c r="Y18" s="40"/>
      <c r="Z18" s="41"/>
      <c r="AA18" s="41"/>
      <c r="AB18" s="42"/>
      <c r="AC18" s="43" t="str">
        <f>TEXT( (V19-V18+0.00000000000001),"[hh].mm.ss")</f>
        <v>02.32.00</v>
      </c>
    </row>
    <row r="19" spans="1:29" ht="16.5" customHeight="1" thickBot="1" x14ac:dyDescent="0.3">
      <c r="A19" s="244"/>
      <c r="B19" s="160"/>
      <c r="C19" s="161"/>
      <c r="D19" s="162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80"/>
      <c r="P19" s="80"/>
      <c r="Q19" s="80"/>
      <c r="R19" s="80"/>
      <c r="S19" s="80"/>
      <c r="T19" s="81" t="str">
        <f t="shared" si="2"/>
        <v/>
      </c>
      <c r="U19" s="209"/>
      <c r="V19" s="114">
        <v>0.56180555555555556</v>
      </c>
      <c r="W19" s="44" t="s">
        <v>12</v>
      </c>
      <c r="X19" s="45"/>
      <c r="Y19" s="45"/>
      <c r="Z19" s="46"/>
      <c r="AA19" s="47"/>
      <c r="AB19" s="48"/>
      <c r="AC19" s="49" t="str">
        <f>TEXT(IF($E33="","",(IF($E34="",T33/(15-(COUNTIF($E33:$S33,""))),(IF($E43="",(T33+T34)/(30-(COUNTIF($E33:$S33,"")+COUNTIF($E34:$S34,""))), (T33+T34+T43)/(45-(COUNTIF($E33:$S33,"")+COUNTIF($E34:$S34,"")+COUNTIF($E43:$S43,"")))))))),"0,00")</f>
        <v>1,50</v>
      </c>
    </row>
    <row r="20" spans="1:29" ht="15.75" customHeight="1" thickBot="1" x14ac:dyDescent="0.3">
      <c r="A20" s="242" t="s">
        <v>88</v>
      </c>
      <c r="B20" s="163"/>
      <c r="C20" s="164"/>
      <c r="D20" s="153" t="s">
        <v>24</v>
      </c>
      <c r="E20" s="73">
        <v>1</v>
      </c>
      <c r="F20" s="73">
        <v>5</v>
      </c>
      <c r="G20" s="73">
        <v>1</v>
      </c>
      <c r="H20" s="73">
        <v>5</v>
      </c>
      <c r="I20" s="73">
        <v>1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59"/>
      <c r="P20" s="59"/>
      <c r="Q20" s="59"/>
      <c r="R20" s="59"/>
      <c r="S20" s="59"/>
      <c r="T20" s="60">
        <f t="shared" si="2"/>
        <v>13</v>
      </c>
      <c r="U20" s="207" t="s">
        <v>61</v>
      </c>
      <c r="V20" s="61">
        <f>SUM(T20:T22)</f>
        <v>36</v>
      </c>
      <c r="W20" s="50">
        <f>COUNTIF($E44:$S44,0)+COUNTIF($E45:$S45,0)+COUNTIF($E46:$S46,0)+COUNTIF($E47:$S47,0)</f>
        <v>8</v>
      </c>
      <c r="X20" s="50">
        <f>COUNTIF($E44:$S44,1)+COUNTIF($E45:$S45,1)+COUNTIF($E46:$S46,1)+COUNTIF($E47:$S47,1)</f>
        <v>2</v>
      </c>
      <c r="Y20" s="50">
        <f>COUNTIF($E44:$S44,2)+COUNTIF($E45:$S45,2)+COUNTIF($E46:$S46,2)+COUNTIF($E47:$S47,2)</f>
        <v>3</v>
      </c>
      <c r="Z20" s="50">
        <f>COUNTIF($E44:$S44,3)+COUNTIF($E45:$S45,3)+COUNTIF($E46:$S46,3)+COUNTIF($E47:$S47,3)</f>
        <v>10</v>
      </c>
      <c r="AA20" s="50">
        <f>COUNTIF($E44:$S44,5)+COUNTIF($E45:$S45,5)+COUNTIF($E46:$S46,5)+COUNTIF($E47:$S47,5)</f>
        <v>7</v>
      </c>
      <c r="AB20" s="51">
        <f>COUNTIF($E44:$S44,"5*")+COUNTIF($E45:$S45,"5*")+COUNTIF($E46:$S46,"5*")</f>
        <v>0</v>
      </c>
      <c r="AC20" s="52">
        <f>COUNTIF($E44:$S44,20)+COUNTIF($E45:$S45,20)+COUNTIF($E46:$S46,20)</f>
        <v>0</v>
      </c>
    </row>
    <row r="21" spans="1:29" ht="15.75" customHeight="1" thickBot="1" x14ac:dyDescent="0.3">
      <c r="A21" s="243"/>
      <c r="B21" s="157"/>
      <c r="C21" s="158"/>
      <c r="D21" s="159"/>
      <c r="E21" s="73">
        <v>2</v>
      </c>
      <c r="F21" s="73">
        <v>2</v>
      </c>
      <c r="G21" s="73">
        <v>2</v>
      </c>
      <c r="H21" s="73">
        <v>3</v>
      </c>
      <c r="I21" s="73">
        <v>3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53"/>
      <c r="P21" s="53"/>
      <c r="Q21" s="53"/>
      <c r="R21" s="53"/>
      <c r="S21" s="53"/>
      <c r="T21" s="54">
        <f t="shared" si="2"/>
        <v>13</v>
      </c>
      <c r="U21" s="208"/>
      <c r="V21" s="55"/>
      <c r="W21" s="56"/>
      <c r="X21" s="56"/>
      <c r="Y21" s="56"/>
      <c r="Z21" s="56"/>
      <c r="AA21" s="56"/>
      <c r="AB21" s="57"/>
      <c r="AC21" s="58"/>
    </row>
    <row r="22" spans="1:29" ht="16.5" customHeight="1" thickBot="1" x14ac:dyDescent="0.3">
      <c r="A22" s="243"/>
      <c r="B22" s="157">
        <v>308</v>
      </c>
      <c r="C22" s="158" t="s">
        <v>36</v>
      </c>
      <c r="D22" s="159" t="s">
        <v>89</v>
      </c>
      <c r="E22" s="73">
        <v>0</v>
      </c>
      <c r="F22" s="73">
        <v>0</v>
      </c>
      <c r="G22" s="73">
        <v>1</v>
      </c>
      <c r="H22" s="73">
        <v>3</v>
      </c>
      <c r="I22" s="73">
        <v>1</v>
      </c>
      <c r="J22" s="73">
        <v>0</v>
      </c>
      <c r="K22" s="73">
        <v>0</v>
      </c>
      <c r="L22" s="73">
        <v>2</v>
      </c>
      <c r="M22" s="73">
        <v>3</v>
      </c>
      <c r="N22" s="73">
        <v>0</v>
      </c>
      <c r="O22" s="75"/>
      <c r="P22" s="75"/>
      <c r="Q22" s="75"/>
      <c r="R22" s="75"/>
      <c r="S22" s="75"/>
      <c r="T22" s="76">
        <f t="shared" si="2"/>
        <v>10</v>
      </c>
      <c r="U22" s="208"/>
      <c r="V22" s="114">
        <v>0.4548611111111111</v>
      </c>
      <c r="W22" s="39" t="s">
        <v>3</v>
      </c>
      <c r="X22" s="40"/>
      <c r="Y22" s="40"/>
      <c r="Z22" s="41"/>
      <c r="AA22" s="41"/>
      <c r="AB22" s="42"/>
      <c r="AC22" s="43" t="str">
        <f>TEXT( (V23-V22+0.00000000000001),"[hh].mm.ss")</f>
        <v>02.53.00</v>
      </c>
    </row>
    <row r="23" spans="1:29" ht="16.5" customHeight="1" thickBot="1" x14ac:dyDescent="0.3">
      <c r="A23" s="244"/>
      <c r="B23" s="160"/>
      <c r="C23" s="161"/>
      <c r="D23" s="162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 t="shared" si="2"/>
        <v/>
      </c>
      <c r="U23" s="209"/>
      <c r="V23" s="114">
        <v>0.57500000000000007</v>
      </c>
      <c r="W23" s="44" t="s">
        <v>12</v>
      </c>
      <c r="X23" s="45"/>
      <c r="Y23" s="45"/>
      <c r="Z23" s="46"/>
      <c r="AA23" s="47"/>
      <c r="AB23" s="48"/>
      <c r="AC23" s="49" t="str">
        <f>TEXT(IF($E45="","",(IF($E46="",T45/(15-(COUNTIF($E45:$S45,""))),(IF($E47="",(T45+T46)/(30-(COUNTIF($E45:$S45,"")+COUNTIF($E46:$S46,""))), (T45+T46+T47)/(45-(COUNTIF($E45:$S45,"")+COUNTIF($E46:$S46,"")+COUNTIF($E47:$S47,"")))))))),"0,00")</f>
        <v>2,50</v>
      </c>
    </row>
    <row r="24" spans="1:29" ht="15" customHeight="1" thickBot="1" x14ac:dyDescent="0.3">
      <c r="A24" s="242" t="s">
        <v>88</v>
      </c>
      <c r="B24" s="151"/>
      <c r="C24" s="152"/>
      <c r="D24" s="153" t="s">
        <v>24</v>
      </c>
      <c r="E24" s="73">
        <v>0</v>
      </c>
      <c r="F24" s="73">
        <v>2</v>
      </c>
      <c r="G24" s="73">
        <v>3</v>
      </c>
      <c r="H24" s="73">
        <v>0</v>
      </c>
      <c r="I24" s="73">
        <v>1</v>
      </c>
      <c r="J24" s="73">
        <v>0</v>
      </c>
      <c r="K24" s="73">
        <v>2</v>
      </c>
      <c r="L24" s="73">
        <v>0</v>
      </c>
      <c r="M24" s="73">
        <v>5</v>
      </c>
      <c r="N24" s="73">
        <v>0</v>
      </c>
      <c r="O24" s="59"/>
      <c r="P24" s="59"/>
      <c r="Q24" s="59"/>
      <c r="R24" s="59"/>
      <c r="S24" s="59"/>
      <c r="T24" s="60">
        <f t="shared" ref="T24:T27" si="3">IF(E24="","",SUM(E24:S24)+(COUNTIF(E24:S24,"5*")*5))</f>
        <v>13</v>
      </c>
      <c r="U24" s="207" t="s">
        <v>62</v>
      </c>
      <c r="V24" s="61">
        <f>SUM(T24:T26)</f>
        <v>38</v>
      </c>
      <c r="W24" s="50">
        <f>COUNTIF($E44:$S44,0)+COUNTIF($E45:$S45,0)+COUNTIF($E46:$S46,0)+COUNTIF($E47:$S47,0)</f>
        <v>8</v>
      </c>
      <c r="X24" s="50">
        <f>COUNTIF($E44:$S44,1)+COUNTIF($E45:$S45,1)+COUNTIF($E46:$S46,1)+COUNTIF($E47:$S47,1)</f>
        <v>2</v>
      </c>
      <c r="Y24" s="50">
        <f>COUNTIF($E44:$S44,2)+COUNTIF($E45:$S45,2)+COUNTIF($E46:$S46,2)+COUNTIF($E47:$S47,2)</f>
        <v>3</v>
      </c>
      <c r="Z24" s="50">
        <f>COUNTIF($E44:$S44,3)+COUNTIF($E45:$S45,3)+COUNTIF($E46:$S46,3)+COUNTIF($E47:$S47,3)</f>
        <v>10</v>
      </c>
      <c r="AA24" s="50">
        <f>COUNTIF($E44:$S44,5)+COUNTIF($E45:$S45,5)+COUNTIF($E46:$S46,5)+COUNTIF($E47:$S47,5)</f>
        <v>7</v>
      </c>
      <c r="AB24" s="51">
        <f>COUNTIF($E44:$S44,"5*")+COUNTIF($E45:$S45,"5*")+COUNTIF($E46:$S46,"5*")</f>
        <v>0</v>
      </c>
      <c r="AC24" s="52">
        <f>COUNTIF($E44:$S44,20)+COUNTIF($E45:$S45,20)+COUNTIF($E46:$S46,20)</f>
        <v>0</v>
      </c>
    </row>
    <row r="25" spans="1:29" ht="15.75" customHeight="1" thickBot="1" x14ac:dyDescent="0.3">
      <c r="A25" s="243"/>
      <c r="B25" s="154"/>
      <c r="C25" s="155"/>
      <c r="D25" s="156"/>
      <c r="E25" s="73">
        <v>0</v>
      </c>
      <c r="F25" s="73">
        <v>1</v>
      </c>
      <c r="G25" s="73">
        <v>1</v>
      </c>
      <c r="H25" s="73">
        <v>5</v>
      </c>
      <c r="I25" s="73">
        <v>1</v>
      </c>
      <c r="J25" s="73">
        <v>0</v>
      </c>
      <c r="K25" s="73">
        <v>0</v>
      </c>
      <c r="L25" s="73">
        <v>0</v>
      </c>
      <c r="M25" s="73">
        <v>5</v>
      </c>
      <c r="N25" s="73">
        <v>0</v>
      </c>
      <c r="O25" s="53"/>
      <c r="P25" s="53"/>
      <c r="Q25" s="53"/>
      <c r="R25" s="53"/>
      <c r="S25" s="53"/>
      <c r="T25" s="54">
        <f t="shared" si="3"/>
        <v>13</v>
      </c>
      <c r="U25" s="208"/>
      <c r="V25" s="55"/>
      <c r="W25" s="56"/>
      <c r="X25" s="56"/>
      <c r="Y25" s="56"/>
      <c r="Z25" s="56"/>
      <c r="AA25" s="56"/>
      <c r="AB25" s="57"/>
      <c r="AC25" s="58"/>
    </row>
    <row r="26" spans="1:29" ht="16.5" customHeight="1" thickBot="1" x14ac:dyDescent="0.3">
      <c r="A26" s="243"/>
      <c r="B26" s="157">
        <v>306</v>
      </c>
      <c r="C26" s="158" t="s">
        <v>38</v>
      </c>
      <c r="D26" s="159" t="s">
        <v>37</v>
      </c>
      <c r="E26" s="73">
        <v>0</v>
      </c>
      <c r="F26" s="73">
        <v>1</v>
      </c>
      <c r="G26" s="73">
        <v>1</v>
      </c>
      <c r="H26" s="73">
        <v>5</v>
      </c>
      <c r="I26" s="73">
        <v>0</v>
      </c>
      <c r="J26" s="73">
        <v>0</v>
      </c>
      <c r="K26" s="73">
        <v>0</v>
      </c>
      <c r="L26" s="73">
        <v>0</v>
      </c>
      <c r="M26" s="73">
        <v>5</v>
      </c>
      <c r="N26" s="73">
        <v>0</v>
      </c>
      <c r="O26" s="75"/>
      <c r="P26" s="75"/>
      <c r="Q26" s="75"/>
      <c r="R26" s="75"/>
      <c r="S26" s="75"/>
      <c r="T26" s="76">
        <f t="shared" si="3"/>
        <v>12</v>
      </c>
      <c r="U26" s="208"/>
      <c r="V26" s="114">
        <v>0.45833333333333331</v>
      </c>
      <c r="W26" s="39" t="s">
        <v>3</v>
      </c>
      <c r="X26" s="40"/>
      <c r="Y26" s="40"/>
      <c r="Z26" s="41"/>
      <c r="AA26" s="41"/>
      <c r="AB26" s="42"/>
      <c r="AC26" s="43" t="str">
        <f>TEXT( (V27-V26+0.00000000000001),"[hh].mm.ss")</f>
        <v>03.59.00</v>
      </c>
    </row>
    <row r="27" spans="1:29" ht="16.5" customHeight="1" thickBot="1" x14ac:dyDescent="0.3">
      <c r="A27" s="244"/>
      <c r="B27" s="160"/>
      <c r="C27" s="161"/>
      <c r="D27" s="162"/>
      <c r="E27" s="70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 t="str">
        <f t="shared" si="3"/>
        <v/>
      </c>
      <c r="U27" s="209"/>
      <c r="V27" s="114">
        <v>0.62430555555555556</v>
      </c>
      <c r="W27" s="44" t="s">
        <v>12</v>
      </c>
      <c r="X27" s="45"/>
      <c r="Y27" s="45"/>
      <c r="Z27" s="46"/>
      <c r="AA27" s="47"/>
      <c r="AB27" s="48"/>
      <c r="AC27" s="49" t="str">
        <f>TEXT(IF($E45="","",(IF($E46="",T45/(15-(COUNTIF($E45:$S45,""))),(IF($E47="",(T45+T46)/(30-(COUNTIF($E45:$S45,"")+COUNTIF($E46:$S46,""))), (T45+T46+T47)/(45-(COUNTIF($E45:$S45,"")+COUNTIF($E46:$S46,"")+COUNTIF($E47:$S47,"")))))))),"0,00")</f>
        <v>2,50</v>
      </c>
    </row>
    <row r="28" spans="1:29" ht="15" customHeight="1" thickBot="1" x14ac:dyDescent="0.3">
      <c r="A28" s="242" t="s">
        <v>88</v>
      </c>
      <c r="B28" s="151"/>
      <c r="C28" s="152"/>
      <c r="D28" s="153" t="s">
        <v>24</v>
      </c>
      <c r="E28" s="73">
        <v>0</v>
      </c>
      <c r="F28" s="73">
        <v>0</v>
      </c>
      <c r="G28" s="73">
        <v>5</v>
      </c>
      <c r="H28" s="73">
        <v>5</v>
      </c>
      <c r="I28" s="73">
        <v>2</v>
      </c>
      <c r="J28" s="73">
        <v>0</v>
      </c>
      <c r="K28" s="73">
        <v>0</v>
      </c>
      <c r="L28" s="73">
        <v>2</v>
      </c>
      <c r="M28" s="73">
        <v>0</v>
      </c>
      <c r="N28" s="73">
        <v>0</v>
      </c>
      <c r="O28" s="59"/>
      <c r="P28" s="59"/>
      <c r="Q28" s="59"/>
      <c r="R28" s="59"/>
      <c r="S28" s="59"/>
      <c r="T28" s="60">
        <f t="shared" ref="T28:T31" si="4">IF(E28="","",SUM(E28:S28)+(COUNTIF(E28:S28,"5*")*5))</f>
        <v>14</v>
      </c>
      <c r="U28" s="207" t="s">
        <v>63</v>
      </c>
      <c r="V28" s="61">
        <f>SUM(T28:T30)</f>
        <v>43</v>
      </c>
      <c r="W28" s="50">
        <f>COUNTIF($E20:$S20,0)+COUNTIF($E21:$S21,0)+COUNTIF($E22:$S22,0)+COUNTIF($E23:$S23,0)</f>
        <v>14</v>
      </c>
      <c r="X28" s="50">
        <f>COUNTIF($E20:$S20,1)+COUNTIF($E21:$S21,1)+COUNTIF($E22:$S22,1)+COUNTIF($E23:$S23,1)</f>
        <v>6</v>
      </c>
      <c r="Y28" s="50">
        <f>COUNTIF($E20:$S20,2)+COUNTIF($E21:$S21,2)+COUNTIF($E22:$S22,2)+COUNTIF($E23:$S23,2)</f>
        <v>4</v>
      </c>
      <c r="Z28" s="50">
        <f>COUNTIF($E20:$S20,3)+COUNTIF($E21:$S21,3)+COUNTIF($E22:$S22,3)+COUNTIF($E23:$S23,3)</f>
        <v>4</v>
      </c>
      <c r="AA28" s="50">
        <f>COUNTIF($E20:$S20,5)+COUNTIF($E21:$S21,5)+COUNTIF($E22:$S22,5)+COUNTIF($E23:$S23,5)</f>
        <v>2</v>
      </c>
      <c r="AB28" s="51">
        <f>COUNTIF($E20:$S20,"5*")+COUNTIF($E21:$S21,"5*")+COUNTIF($E22:$S22,"5*")</f>
        <v>0</v>
      </c>
      <c r="AC28" s="52">
        <f>COUNTIF($E20:$S20,20)+COUNTIF($E21:$S21,20)+COUNTIF($E22:$S22,20)</f>
        <v>0</v>
      </c>
    </row>
    <row r="29" spans="1:29" ht="15.75" customHeight="1" thickBot="1" x14ac:dyDescent="0.3">
      <c r="A29" s="243"/>
      <c r="B29" s="154"/>
      <c r="C29" s="155"/>
      <c r="D29" s="156"/>
      <c r="E29" s="73">
        <v>1</v>
      </c>
      <c r="F29" s="73">
        <v>0</v>
      </c>
      <c r="G29" s="73">
        <v>1</v>
      </c>
      <c r="H29" s="73">
        <v>5</v>
      </c>
      <c r="I29" s="73">
        <v>1</v>
      </c>
      <c r="J29" s="73">
        <v>5</v>
      </c>
      <c r="K29" s="73">
        <v>0</v>
      </c>
      <c r="L29" s="73">
        <v>5</v>
      </c>
      <c r="M29" s="73">
        <v>0</v>
      </c>
      <c r="N29" s="73">
        <v>0</v>
      </c>
      <c r="O29" s="53"/>
      <c r="P29" s="53"/>
      <c r="Q29" s="53"/>
      <c r="R29" s="53"/>
      <c r="S29" s="53"/>
      <c r="T29" s="54">
        <f t="shared" si="4"/>
        <v>18</v>
      </c>
      <c r="U29" s="208"/>
      <c r="V29" s="55"/>
      <c r="W29" s="56"/>
      <c r="X29" s="56"/>
      <c r="Y29" s="56"/>
      <c r="Z29" s="56"/>
      <c r="AA29" s="56"/>
      <c r="AB29" s="57"/>
      <c r="AC29" s="58"/>
    </row>
    <row r="30" spans="1:29" ht="16.5" customHeight="1" thickBot="1" x14ac:dyDescent="0.3">
      <c r="A30" s="243"/>
      <c r="B30" s="157">
        <v>303</v>
      </c>
      <c r="C30" s="158" t="s">
        <v>40</v>
      </c>
      <c r="D30" s="159" t="s">
        <v>39</v>
      </c>
      <c r="E30" s="73">
        <v>0</v>
      </c>
      <c r="F30" s="73">
        <v>1</v>
      </c>
      <c r="G30" s="73">
        <v>5</v>
      </c>
      <c r="H30" s="73">
        <v>3</v>
      </c>
      <c r="I30" s="73">
        <v>1</v>
      </c>
      <c r="J30" s="73">
        <v>0</v>
      </c>
      <c r="K30" s="73">
        <v>0</v>
      </c>
      <c r="L30" s="73">
        <v>0</v>
      </c>
      <c r="M30" s="73">
        <v>1</v>
      </c>
      <c r="N30" s="73">
        <v>0</v>
      </c>
      <c r="O30" s="75"/>
      <c r="P30" s="75"/>
      <c r="Q30" s="75"/>
      <c r="R30" s="75"/>
      <c r="S30" s="75"/>
      <c r="T30" s="76">
        <f t="shared" si="4"/>
        <v>11</v>
      </c>
      <c r="U30" s="208"/>
      <c r="V30" s="114">
        <v>0.45833333333333331</v>
      </c>
      <c r="W30" s="39" t="s">
        <v>3</v>
      </c>
      <c r="X30" s="40"/>
      <c r="Y30" s="40"/>
      <c r="Z30" s="41"/>
      <c r="AA30" s="41"/>
      <c r="AB30" s="42"/>
      <c r="AC30" s="43" t="str">
        <f>TEXT( (V31-V30+0.00000000000001),"[hh].mm.ss")</f>
        <v>03.59.00</v>
      </c>
    </row>
    <row r="31" spans="1:29" ht="16.5" customHeight="1" thickBot="1" x14ac:dyDescent="0.3">
      <c r="A31" s="244"/>
      <c r="B31" s="160"/>
      <c r="C31" s="161"/>
      <c r="D31" s="162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 t="str">
        <f t="shared" si="4"/>
        <v/>
      </c>
      <c r="U31" s="209"/>
      <c r="V31" s="114">
        <v>0.62430555555555556</v>
      </c>
      <c r="W31" s="44" t="s">
        <v>12</v>
      </c>
      <c r="X31" s="45"/>
      <c r="Y31" s="45"/>
      <c r="Z31" s="46"/>
      <c r="AA31" s="47"/>
      <c r="AB31" s="48"/>
      <c r="AC31" s="49" t="str">
        <f>TEXT(IF($E21="","",(IF($E22="",T21/(15-(COUNTIF($E21:$S21,""))),(IF($E23="",(T21+T22)/(30-(COUNTIF($E21:$S21,"")+COUNTIF($E22:$S22,""))), (T21+T22+T23)/(45-(COUNTIF($E21:$S21,"")+COUNTIF($E22:$S22,"")+COUNTIF($E23:$S23,"")))))))),"0,00")</f>
        <v>1,15</v>
      </c>
    </row>
    <row r="32" spans="1:29" ht="15" customHeight="1" thickBot="1" x14ac:dyDescent="0.3">
      <c r="A32" s="242" t="s">
        <v>88</v>
      </c>
      <c r="B32" s="163"/>
      <c r="C32" s="164"/>
      <c r="D32" s="153" t="s">
        <v>24</v>
      </c>
      <c r="E32" s="73">
        <v>0</v>
      </c>
      <c r="F32" s="73">
        <v>1</v>
      </c>
      <c r="G32" s="73">
        <v>2</v>
      </c>
      <c r="H32" s="73">
        <v>5</v>
      </c>
      <c r="I32" s="73">
        <v>3</v>
      </c>
      <c r="J32" s="73">
        <v>0</v>
      </c>
      <c r="K32" s="73">
        <v>0</v>
      </c>
      <c r="L32" s="73">
        <v>1</v>
      </c>
      <c r="M32" s="73">
        <v>0</v>
      </c>
      <c r="N32" s="73">
        <v>3</v>
      </c>
      <c r="O32" s="59"/>
      <c r="P32" s="59"/>
      <c r="Q32" s="59"/>
      <c r="R32" s="59"/>
      <c r="S32" s="59"/>
      <c r="T32" s="60">
        <f t="shared" ref="T32:T43" si="5">IF(E32="","",SUM(E32:S32)+(COUNTIF(E32:S32,"5*")*5))</f>
        <v>15</v>
      </c>
      <c r="U32" s="207" t="s">
        <v>64</v>
      </c>
      <c r="V32" s="61">
        <f>SUM(T32:T34)</f>
        <v>45</v>
      </c>
      <c r="W32" s="50">
        <f>COUNTIF($E40:$S40,0)+COUNTIF($E41:$S41,0)+COUNTIF($E42:$S42,0)+COUNTIF($E43:$S43,0)</f>
        <v>18</v>
      </c>
      <c r="X32" s="50">
        <f>COUNTIF($E40:$S40,1)+COUNTIF($E41:$S41,1)+COUNTIF($E42:$S42,1)+COUNTIF($E43:$S43,1)</f>
        <v>0</v>
      </c>
      <c r="Y32" s="50">
        <f>COUNTIF($E40:$S40,2)+COUNTIF($E41:$S41,2)+COUNTIF($E42:$S42,2)+COUNTIF($E43:$S43,2)</f>
        <v>0</v>
      </c>
      <c r="Z32" s="50">
        <f>COUNTIF($E40:$S40,3)+COUNTIF($E41:$S41,3)+COUNTIF($E42:$S42,3)+COUNTIF($E43:$S43,3)</f>
        <v>0</v>
      </c>
      <c r="AA32" s="50">
        <f>COUNTIF($E40:$S40,5)+COUNTIF($E41:$S41,5)+COUNTIF($E42:$S42,5)+COUNTIF($E43:$S43,5)</f>
        <v>12</v>
      </c>
      <c r="AB32" s="51">
        <f>COUNTIF($E40:$S40,"5*")+COUNTIF($E41:$S41,"5*")+COUNTIF($E42:$S42,"5*")</f>
        <v>0</v>
      </c>
      <c r="AC32" s="52">
        <f>COUNTIF($E40:$S40,20)+COUNTIF($E41:$S41,20)+COUNTIF($E42:$S42,20)</f>
        <v>0</v>
      </c>
    </row>
    <row r="33" spans="1:29" ht="15.75" customHeight="1" thickBot="1" x14ac:dyDescent="0.3">
      <c r="A33" s="243"/>
      <c r="B33" s="157"/>
      <c r="C33" s="158"/>
      <c r="D33" s="159"/>
      <c r="E33" s="73">
        <v>2</v>
      </c>
      <c r="F33" s="73">
        <v>5</v>
      </c>
      <c r="G33" s="73">
        <v>3</v>
      </c>
      <c r="H33" s="73">
        <v>3</v>
      </c>
      <c r="I33" s="73">
        <v>3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53"/>
      <c r="P33" s="53"/>
      <c r="Q33" s="53"/>
      <c r="R33" s="53"/>
      <c r="S33" s="53"/>
      <c r="T33" s="54">
        <f t="shared" si="5"/>
        <v>17</v>
      </c>
      <c r="U33" s="208"/>
      <c r="V33" s="55"/>
      <c r="W33" s="56"/>
      <c r="X33" s="56"/>
      <c r="Y33" s="56"/>
      <c r="Z33" s="56"/>
      <c r="AA33" s="56"/>
      <c r="AB33" s="57"/>
      <c r="AC33" s="58"/>
    </row>
    <row r="34" spans="1:29" ht="16.5" customHeight="1" thickBot="1" x14ac:dyDescent="0.3">
      <c r="A34" s="243"/>
      <c r="B34" s="157">
        <v>320</v>
      </c>
      <c r="C34" s="158" t="s">
        <v>92</v>
      </c>
      <c r="D34" s="159" t="s">
        <v>93</v>
      </c>
      <c r="E34" s="73">
        <v>0</v>
      </c>
      <c r="F34" s="73">
        <v>0</v>
      </c>
      <c r="G34" s="73">
        <v>2</v>
      </c>
      <c r="H34" s="73">
        <v>5</v>
      </c>
      <c r="I34" s="73">
        <v>3</v>
      </c>
      <c r="J34" s="73">
        <v>1</v>
      </c>
      <c r="K34" s="73">
        <v>0</v>
      </c>
      <c r="L34" s="73">
        <v>0</v>
      </c>
      <c r="M34" s="73">
        <v>2</v>
      </c>
      <c r="N34" s="73">
        <v>0</v>
      </c>
      <c r="O34" s="75"/>
      <c r="P34" s="75"/>
      <c r="Q34" s="75"/>
      <c r="R34" s="75"/>
      <c r="S34" s="75"/>
      <c r="T34" s="76">
        <f t="shared" si="5"/>
        <v>13</v>
      </c>
      <c r="U34" s="208"/>
      <c r="V34" s="114">
        <v>0.45694444444444443</v>
      </c>
      <c r="W34" s="39" t="s">
        <v>3</v>
      </c>
      <c r="X34" s="40"/>
      <c r="Y34" s="40"/>
      <c r="Z34" s="41"/>
      <c r="AA34" s="41"/>
      <c r="AB34" s="42"/>
      <c r="AC34" s="43" t="str">
        <f>TEXT( (V35-V34+0.00000000000001),"[hh].mm.ss")</f>
        <v>01.59.00</v>
      </c>
    </row>
    <row r="35" spans="1:29" ht="16.5" customHeight="1" thickBot="1" x14ac:dyDescent="0.3">
      <c r="A35" s="244"/>
      <c r="B35" s="160"/>
      <c r="C35" s="161"/>
      <c r="D35" s="162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 t="str">
        <f t="shared" si="5"/>
        <v/>
      </c>
      <c r="U35" s="209"/>
      <c r="V35" s="114">
        <v>0.5395833333333333</v>
      </c>
      <c r="W35" s="44" t="s">
        <v>12</v>
      </c>
      <c r="X35" s="45"/>
      <c r="Y35" s="45"/>
      <c r="Z35" s="46"/>
      <c r="AA35" s="47"/>
      <c r="AB35" s="48"/>
      <c r="AC35" s="49" t="str">
        <f>TEXT(IF($E41="","",(IF($E42="",T41/(15-(COUNTIF($E41:$S41,""))),(IF($E43="",(T41+T42)/(30-(COUNTIF($E41:$S41,"")+COUNTIF($E42:$S42,""))), (T41+T42+T43)/(45-(COUNTIF($E41:$S41,"")+COUNTIF($E42:$S42,"")+COUNTIF($E43:$S43,"")))))))),"0,00")</f>
        <v>2,75</v>
      </c>
    </row>
    <row r="36" spans="1:29" ht="15.75" customHeight="1" thickBot="1" x14ac:dyDescent="0.3">
      <c r="A36" s="242" t="s">
        <v>88</v>
      </c>
      <c r="B36" s="163"/>
      <c r="C36" s="164"/>
      <c r="D36" s="153" t="s">
        <v>24</v>
      </c>
      <c r="E36" s="73">
        <v>0</v>
      </c>
      <c r="F36" s="73">
        <v>1</v>
      </c>
      <c r="G36" s="73">
        <v>1</v>
      </c>
      <c r="H36" s="73">
        <v>5</v>
      </c>
      <c r="I36" s="73">
        <v>2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59"/>
      <c r="P36" s="59"/>
      <c r="Q36" s="59"/>
      <c r="R36" s="59"/>
      <c r="S36" s="59"/>
      <c r="T36" s="60">
        <f t="shared" si="5"/>
        <v>9</v>
      </c>
      <c r="U36" s="207" t="s">
        <v>94</v>
      </c>
      <c r="V36" s="61">
        <f>SUM(T36:T38)</f>
        <v>55</v>
      </c>
      <c r="W36" s="50">
        <f>COUNTIF($E8:$S8,0)+COUNTIF($E9:$S9,0)+COUNTIF($E10:$S10,0)+COUNTIF($E11:$S11,0)</f>
        <v>26</v>
      </c>
      <c r="X36" s="50">
        <f>COUNTIF($E8:$S8,1)+COUNTIF($E9:$S9,1)+COUNTIF($E10:$S10,1)+COUNTIF($E11:$S11,1)</f>
        <v>3</v>
      </c>
      <c r="Y36" s="50">
        <f>COUNTIF($E8:$S8,2)+COUNTIF($E9:$S9,2)+COUNTIF($E10:$S10,2)+COUNTIF($E11:$S11,2)</f>
        <v>0</v>
      </c>
      <c r="Z36" s="50">
        <f>COUNTIF($E8:$S8,3)+COUNTIF($E9:$S9,3)+COUNTIF($E10:$S10,3)+COUNTIF($E11:$S11,3)</f>
        <v>1</v>
      </c>
      <c r="AA36" s="50">
        <f>COUNTIF($E8:$S8,5)+COUNTIF($E9:$S9,5)+COUNTIF($E10:$S10,5)+COUNTIF($E11:$S11,5)</f>
        <v>0</v>
      </c>
      <c r="AB36" s="51">
        <f>COUNTIF($E8:$S8,"5*")+COUNTIF($E9:$S9,"5*")+COUNTIF($E10:$S10,"5*")</f>
        <v>0</v>
      </c>
      <c r="AC36" s="102">
        <f>COUNTIF($E8:$S8,20)+COUNTIF($E9:$S9,20)+COUNTIF($E10:$S10,20)</f>
        <v>0</v>
      </c>
    </row>
    <row r="37" spans="1:29" ht="15.75" customHeight="1" thickBot="1" x14ac:dyDescent="0.3">
      <c r="A37" s="243"/>
      <c r="B37" s="157"/>
      <c r="C37" s="158"/>
      <c r="D37" s="159"/>
      <c r="E37" s="73">
        <v>0</v>
      </c>
      <c r="F37" s="73">
        <v>0</v>
      </c>
      <c r="G37" s="73">
        <v>2</v>
      </c>
      <c r="H37" s="73">
        <v>5</v>
      </c>
      <c r="I37" s="73">
        <v>1</v>
      </c>
      <c r="J37" s="73">
        <v>5</v>
      </c>
      <c r="K37" s="73">
        <v>5</v>
      </c>
      <c r="L37" s="73">
        <v>5</v>
      </c>
      <c r="M37" s="73">
        <v>0</v>
      </c>
      <c r="N37" s="73">
        <v>1</v>
      </c>
      <c r="O37" s="53"/>
      <c r="P37" s="53"/>
      <c r="Q37" s="53"/>
      <c r="R37" s="53"/>
      <c r="S37" s="53"/>
      <c r="T37" s="54">
        <f t="shared" si="5"/>
        <v>24</v>
      </c>
      <c r="U37" s="208"/>
      <c r="V37" s="55"/>
      <c r="W37" s="56"/>
      <c r="X37" s="56"/>
      <c r="Y37" s="56"/>
      <c r="Z37" s="56"/>
      <c r="AA37" s="56"/>
      <c r="AB37" s="57"/>
      <c r="AC37" s="103"/>
    </row>
    <row r="38" spans="1:29" ht="18.75" customHeight="1" thickBot="1" x14ac:dyDescent="0.3">
      <c r="A38" s="243"/>
      <c r="B38" s="157">
        <v>323</v>
      </c>
      <c r="C38" s="158" t="s">
        <v>98</v>
      </c>
      <c r="D38" s="159" t="s">
        <v>99</v>
      </c>
      <c r="E38" s="73">
        <v>5</v>
      </c>
      <c r="F38" s="73">
        <v>5</v>
      </c>
      <c r="G38" s="73">
        <v>0</v>
      </c>
      <c r="H38" s="73">
        <v>5</v>
      </c>
      <c r="I38" s="73">
        <v>3</v>
      </c>
      <c r="J38" s="73">
        <v>1</v>
      </c>
      <c r="K38" s="73">
        <v>0</v>
      </c>
      <c r="L38" s="73">
        <v>3</v>
      </c>
      <c r="M38" s="73">
        <v>0</v>
      </c>
      <c r="N38" s="73">
        <v>0</v>
      </c>
      <c r="O38" s="75"/>
      <c r="P38" s="75"/>
      <c r="Q38" s="75"/>
      <c r="R38" s="75"/>
      <c r="S38" s="75"/>
      <c r="T38" s="76">
        <f t="shared" si="5"/>
        <v>22</v>
      </c>
      <c r="U38" s="208"/>
      <c r="V38" s="114">
        <v>0.45833333333333331</v>
      </c>
      <c r="W38" s="39" t="s">
        <v>3</v>
      </c>
      <c r="X38" s="40"/>
      <c r="Y38" s="40"/>
      <c r="Z38" s="41"/>
      <c r="AA38" s="41"/>
      <c r="AB38" s="42"/>
      <c r="AC38" s="104" t="str">
        <f>TEXT( (V39-V38+0.00000000000001),"[hh].mm.ss")</f>
        <v>02.53.00</v>
      </c>
    </row>
    <row r="39" spans="1:29" ht="18.75" customHeight="1" thickBot="1" x14ac:dyDescent="0.3">
      <c r="A39" s="244"/>
      <c r="B39" s="160"/>
      <c r="C39" s="161"/>
      <c r="D39" s="162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 t="str">
        <f t="shared" si="5"/>
        <v/>
      </c>
      <c r="U39" s="209"/>
      <c r="V39" s="114">
        <v>0.57847222222222217</v>
      </c>
      <c r="W39" s="44" t="s">
        <v>12</v>
      </c>
      <c r="X39" s="45"/>
      <c r="Y39" s="45"/>
      <c r="Z39" s="46"/>
      <c r="AA39" s="47"/>
      <c r="AB39" s="48"/>
      <c r="AC39" s="105" t="str">
        <f>TEXT(IF($E9="","",(IF($E10="",T9/(15-(COUNTIF($E9:$S9,""))),(IF($E11="",(T9+T10)/(30-(COUNTIF($E9:$S9,"")+COUNTIF($E10:$S10,""))), (T9+T10+T11)/(45-(COUNTIF($E9:$S9,"")+COUNTIF($E10:$S10,"")+COUNTIF($E11:$S11,"")))))))),"0,00")</f>
        <v>0,10</v>
      </c>
    </row>
    <row r="40" spans="1:29" ht="15.75" customHeight="1" thickBot="1" x14ac:dyDescent="0.3">
      <c r="A40" s="242" t="s">
        <v>88</v>
      </c>
      <c r="B40" s="163"/>
      <c r="C40" s="164"/>
      <c r="D40" s="153" t="s">
        <v>24</v>
      </c>
      <c r="E40" s="73">
        <v>0</v>
      </c>
      <c r="F40" s="73">
        <v>0</v>
      </c>
      <c r="G40" s="73">
        <v>0</v>
      </c>
      <c r="H40" s="73">
        <v>5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59"/>
      <c r="P40" s="59"/>
      <c r="Q40" s="59"/>
      <c r="R40" s="59"/>
      <c r="S40" s="59"/>
      <c r="T40" s="60">
        <f t="shared" si="5"/>
        <v>5</v>
      </c>
      <c r="U40" s="207" t="s">
        <v>95</v>
      </c>
      <c r="V40" s="61">
        <f>SUM(T40:T42)</f>
        <v>60</v>
      </c>
      <c r="W40" s="50">
        <f>COUNTIF($E36:$S36,0)+COUNTIF($E37:$S37,0)+COUNTIF($E38:$S38,0)+COUNTIF($E39:$S39,0)</f>
        <v>13</v>
      </c>
      <c r="X40" s="50">
        <f>COUNTIF($E36:$S36,1)+COUNTIF($E37:$S37,1)+COUNTIF($E38:$S38,1)+COUNTIF($E39:$S39,1)</f>
        <v>5</v>
      </c>
      <c r="Y40" s="50">
        <f>COUNTIF($E36:$S36,2)+COUNTIF($E37:$S37,2)+COUNTIF($E38:$S38,2)+COUNTIF($E39:$S39,2)</f>
        <v>2</v>
      </c>
      <c r="Z40" s="50">
        <f>COUNTIF($E36:$S36,3)+COUNTIF($E37:$S37,3)+COUNTIF($E38:$S38,3)+COUNTIF($E39:$S39,3)</f>
        <v>2</v>
      </c>
      <c r="AA40" s="50">
        <f>COUNTIF($E36:$S36,5)+COUNTIF($E37:$S37,5)+COUNTIF($E38:$S38,5)+COUNTIF($E39:$S39,5)</f>
        <v>8</v>
      </c>
      <c r="AB40" s="51">
        <f>COUNTIF($E36:$S36,"5*")+COUNTIF($E37:$S37,"5*")+COUNTIF($E38:$S38,"5*")</f>
        <v>0</v>
      </c>
      <c r="AC40" s="52">
        <f>COUNTIF($E36:$S36,20)+COUNTIF($E37:$S37,20)+COUNTIF($E38:$S38,20)</f>
        <v>0</v>
      </c>
    </row>
    <row r="41" spans="1:29" ht="15.75" customHeight="1" thickBot="1" x14ac:dyDescent="0.3">
      <c r="A41" s="243"/>
      <c r="B41" s="157"/>
      <c r="C41" s="158"/>
      <c r="D41" s="159"/>
      <c r="E41" s="73">
        <v>0</v>
      </c>
      <c r="F41" s="73">
        <v>0</v>
      </c>
      <c r="G41" s="73">
        <v>0</v>
      </c>
      <c r="H41" s="73">
        <v>5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53"/>
      <c r="P41" s="53"/>
      <c r="Q41" s="53"/>
      <c r="R41" s="53"/>
      <c r="S41" s="53"/>
      <c r="T41" s="54">
        <f t="shared" si="5"/>
        <v>5</v>
      </c>
      <c r="U41" s="208"/>
      <c r="V41" s="55"/>
      <c r="W41" s="56"/>
      <c r="X41" s="56"/>
      <c r="Y41" s="56"/>
      <c r="Z41" s="56"/>
      <c r="AA41" s="56"/>
      <c r="AB41" s="57"/>
      <c r="AC41" s="58"/>
    </row>
    <row r="42" spans="1:29" ht="18.75" customHeight="1" thickBot="1" x14ac:dyDescent="0.3">
      <c r="A42" s="243"/>
      <c r="B42" s="157">
        <v>322</v>
      </c>
      <c r="C42" s="158" t="s">
        <v>97</v>
      </c>
      <c r="D42" s="159" t="s">
        <v>34</v>
      </c>
      <c r="E42" s="73">
        <v>5</v>
      </c>
      <c r="F42" s="73">
        <v>5</v>
      </c>
      <c r="G42" s="73">
        <v>5</v>
      </c>
      <c r="H42" s="73">
        <v>5</v>
      </c>
      <c r="I42" s="73">
        <v>5</v>
      </c>
      <c r="J42" s="73">
        <v>5</v>
      </c>
      <c r="K42" s="73">
        <v>5</v>
      </c>
      <c r="L42" s="73">
        <v>5</v>
      </c>
      <c r="M42" s="73">
        <v>5</v>
      </c>
      <c r="N42" s="73">
        <v>5</v>
      </c>
      <c r="O42" s="75"/>
      <c r="P42" s="75"/>
      <c r="Q42" s="75"/>
      <c r="R42" s="75"/>
      <c r="S42" s="75"/>
      <c r="T42" s="76">
        <f t="shared" si="5"/>
        <v>50</v>
      </c>
      <c r="U42" s="208"/>
      <c r="V42" s="114">
        <v>0.45763888888888887</v>
      </c>
      <c r="W42" s="39" t="s">
        <v>3</v>
      </c>
      <c r="X42" s="40"/>
      <c r="Y42" s="40"/>
      <c r="Z42" s="41"/>
      <c r="AA42" s="41"/>
      <c r="AB42" s="42"/>
      <c r="AC42" s="43" t="str">
        <f>TEXT( (V43-V42+0.00000000000001),"[hh].mm.ss")</f>
        <v>02.55.00</v>
      </c>
    </row>
    <row r="43" spans="1:29" ht="18.75" customHeight="1" thickBot="1" x14ac:dyDescent="0.3">
      <c r="A43" s="244"/>
      <c r="B43" s="160"/>
      <c r="C43" s="161"/>
      <c r="D43" s="162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 t="str">
        <f t="shared" si="5"/>
        <v/>
      </c>
      <c r="U43" s="209"/>
      <c r="V43" s="114">
        <v>0.57916666666666672</v>
      </c>
      <c r="W43" s="44" t="s">
        <v>12</v>
      </c>
      <c r="X43" s="45"/>
      <c r="Y43" s="45"/>
      <c r="Z43" s="46"/>
      <c r="AA43" s="47"/>
      <c r="AB43" s="48"/>
      <c r="AC43" s="49" t="str">
        <f>TEXT(IF($E37="","",(IF($E38="",T37/(15-(COUNTIF($E37:$S37,""))),(IF($E39="",(T37+T38)/(30-(COUNTIF($E37:$S37,"")+COUNTIF($E38:$S38,""))), (T37+T38+T39)/(45-(COUNTIF($E37:$S37,"")+COUNTIF($E38:$S38,"")+COUNTIF($E39:$S39,"")))))))),"0,00")</f>
        <v>2,30</v>
      </c>
    </row>
    <row r="44" spans="1:29" ht="15.75" customHeight="1" thickBot="1" x14ac:dyDescent="0.3">
      <c r="A44" s="242" t="s">
        <v>88</v>
      </c>
      <c r="B44" s="163"/>
      <c r="C44" s="164"/>
      <c r="D44" s="153" t="s">
        <v>24</v>
      </c>
      <c r="E44" s="73">
        <v>2</v>
      </c>
      <c r="F44" s="73">
        <v>1</v>
      </c>
      <c r="G44" s="73">
        <v>3</v>
      </c>
      <c r="H44" s="73">
        <v>5</v>
      </c>
      <c r="I44" s="73">
        <v>3</v>
      </c>
      <c r="J44" s="73">
        <v>0</v>
      </c>
      <c r="K44" s="73">
        <v>3</v>
      </c>
      <c r="L44" s="73">
        <v>3</v>
      </c>
      <c r="M44" s="73">
        <v>3</v>
      </c>
      <c r="N44" s="73">
        <v>0</v>
      </c>
      <c r="O44" s="59"/>
      <c r="P44" s="59"/>
      <c r="Q44" s="59"/>
      <c r="R44" s="59"/>
      <c r="S44" s="59"/>
      <c r="T44" s="60">
        <f t="shared" ref="T44:T47" si="6">IF(E44="","",SUM(E44:S44)+(COUNTIF(E44:S44,"5*")*5))</f>
        <v>23</v>
      </c>
      <c r="U44" s="207" t="s">
        <v>104</v>
      </c>
      <c r="V44" s="61">
        <f>SUM(T44:T46)</f>
        <v>73</v>
      </c>
      <c r="W44" s="50">
        <f>COUNTIF($E16:$S16,0)+COUNTIF($E17:$S17,0)+COUNTIF($E18:$S18,0)+COUNTIF($E19:$S19,0)</f>
        <v>22</v>
      </c>
      <c r="X44" s="50">
        <f>COUNTIF($E16:$S16,1)+COUNTIF($E17:$S17,1)+COUNTIF($E18:$S18,1)+COUNTIF($E19:$S19,1)</f>
        <v>7</v>
      </c>
      <c r="Y44" s="50">
        <f>COUNTIF($E16:$S16,2)+COUNTIF($E17:$S17,2)+COUNTIF($E18:$S18,2)+COUNTIF($E19:$S19,2)</f>
        <v>0</v>
      </c>
      <c r="Z44" s="50">
        <f>COUNTIF($E16:$S16,3)+COUNTIF($E17:$S17,3)+COUNTIF($E18:$S18,3)+COUNTIF($E19:$S19,3)</f>
        <v>0</v>
      </c>
      <c r="AA44" s="50">
        <f>COUNTIF($E16:$S16,5)+COUNTIF($E17:$S17,5)+COUNTIF($E18:$S18,5)+COUNTIF($E19:$S19,5)</f>
        <v>1</v>
      </c>
      <c r="AB44" s="51">
        <f>COUNTIF($E16:$S16,"5*")+COUNTIF($E17:$S17,"5*")+COUNTIF($E18:$S18,"5*")</f>
        <v>0</v>
      </c>
      <c r="AC44" s="102">
        <f>COUNTIF($E16:$S16,20)+COUNTIF($E17:$S17,20)+COUNTIF($E18:$S18,20)</f>
        <v>0</v>
      </c>
    </row>
    <row r="45" spans="1:29" ht="15.75" customHeight="1" thickBot="1" x14ac:dyDescent="0.3">
      <c r="A45" s="243"/>
      <c r="B45" s="157"/>
      <c r="C45" s="158"/>
      <c r="D45" s="159"/>
      <c r="E45" s="73">
        <v>2</v>
      </c>
      <c r="F45" s="73">
        <v>0</v>
      </c>
      <c r="G45" s="73">
        <v>5</v>
      </c>
      <c r="H45" s="73">
        <v>3</v>
      </c>
      <c r="I45" s="73">
        <v>3</v>
      </c>
      <c r="J45" s="73">
        <v>0</v>
      </c>
      <c r="K45" s="73">
        <v>5</v>
      </c>
      <c r="L45" s="73">
        <v>3</v>
      </c>
      <c r="M45" s="73">
        <v>5</v>
      </c>
      <c r="N45" s="73">
        <v>0</v>
      </c>
      <c r="O45" s="53"/>
      <c r="P45" s="53"/>
      <c r="Q45" s="53"/>
      <c r="R45" s="53"/>
      <c r="S45" s="53"/>
      <c r="T45" s="54">
        <f t="shared" si="6"/>
        <v>26</v>
      </c>
      <c r="U45" s="208"/>
      <c r="V45" s="55"/>
      <c r="W45" s="56"/>
      <c r="X45" s="56"/>
      <c r="Y45" s="56"/>
      <c r="Z45" s="56"/>
      <c r="AA45" s="56"/>
      <c r="AB45" s="57"/>
      <c r="AC45" s="103"/>
    </row>
    <row r="46" spans="1:29" ht="16.5" customHeight="1" thickBot="1" x14ac:dyDescent="0.3">
      <c r="A46" s="243"/>
      <c r="B46" s="157">
        <v>317</v>
      </c>
      <c r="C46" s="158" t="s">
        <v>90</v>
      </c>
      <c r="D46" s="159" t="s">
        <v>91</v>
      </c>
      <c r="E46" s="73">
        <v>0</v>
      </c>
      <c r="F46" s="73">
        <v>1</v>
      </c>
      <c r="G46" s="73">
        <v>5</v>
      </c>
      <c r="H46" s="73">
        <v>5</v>
      </c>
      <c r="I46" s="73">
        <v>3</v>
      </c>
      <c r="J46" s="73">
        <v>0</v>
      </c>
      <c r="K46" s="73">
        <v>2</v>
      </c>
      <c r="L46" s="73">
        <v>3</v>
      </c>
      <c r="M46" s="73">
        <v>5</v>
      </c>
      <c r="N46" s="73">
        <v>0</v>
      </c>
      <c r="O46" s="75"/>
      <c r="P46" s="75"/>
      <c r="Q46" s="75"/>
      <c r="R46" s="75"/>
      <c r="S46" s="75"/>
      <c r="T46" s="76">
        <f t="shared" si="6"/>
        <v>24</v>
      </c>
      <c r="U46" s="208"/>
      <c r="V46" s="114">
        <v>0.45555555555555555</v>
      </c>
      <c r="W46" s="39" t="s">
        <v>3</v>
      </c>
      <c r="X46" s="40"/>
      <c r="Y46" s="40"/>
      <c r="Z46" s="41"/>
      <c r="AA46" s="41"/>
      <c r="AB46" s="42"/>
      <c r="AC46" s="104" t="str">
        <f>TEXT( (V47-V46+0.00000000000001),"[hh].mm.ss")</f>
        <v>04.34.00</v>
      </c>
    </row>
    <row r="47" spans="1:29" ht="16.5" customHeight="1" thickBot="1" x14ac:dyDescent="0.3">
      <c r="A47" s="244"/>
      <c r="B47" s="160"/>
      <c r="C47" s="161"/>
      <c r="D47" s="162"/>
      <c r="E47" s="70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2" t="str">
        <f t="shared" si="6"/>
        <v/>
      </c>
      <c r="U47" s="209"/>
      <c r="V47" s="114">
        <v>0.64583333333333337</v>
      </c>
      <c r="W47" s="44" t="s">
        <v>12</v>
      </c>
      <c r="X47" s="45"/>
      <c r="Y47" s="45"/>
      <c r="Z47" s="46"/>
      <c r="AA47" s="47"/>
      <c r="AB47" s="48"/>
      <c r="AC47" s="105" t="str">
        <f>TEXT(IF($E17="","",(IF($E18="",T17/(15-(COUNTIF($E17:$S17,""))),(IF($E19="",(T17+T18)/(30-(COUNTIF($E17:$S17,"")+COUNTIF($E18:$S18,""))), (T17+T18+T19)/(45-(COUNTIF($E17:$S17,"")+COUNTIF($E18:$S18,"")+COUNTIF($E19:$S19,"")))))))),"0,00")</f>
        <v>0,45</v>
      </c>
    </row>
    <row r="48" spans="1:29" ht="15.75" thickBot="1" x14ac:dyDescent="0.3">
      <c r="A48" s="242" t="s">
        <v>88</v>
      </c>
      <c r="B48" s="151"/>
      <c r="C48" s="152"/>
      <c r="D48" s="153" t="s">
        <v>24</v>
      </c>
      <c r="E48" s="73">
        <v>5</v>
      </c>
      <c r="F48" s="73">
        <v>0</v>
      </c>
      <c r="G48" s="73">
        <v>5</v>
      </c>
      <c r="H48" s="73">
        <v>5</v>
      </c>
      <c r="I48" s="73" t="s">
        <v>41</v>
      </c>
      <c r="J48" s="73">
        <v>0</v>
      </c>
      <c r="K48" s="73">
        <v>5</v>
      </c>
      <c r="L48" s="73">
        <v>3</v>
      </c>
      <c r="M48" s="73">
        <v>5</v>
      </c>
      <c r="N48" s="73">
        <v>5</v>
      </c>
      <c r="O48" s="59"/>
      <c r="P48" s="59"/>
      <c r="Q48" s="59"/>
      <c r="R48" s="59"/>
      <c r="S48" s="59"/>
      <c r="T48" s="60">
        <f t="shared" ref="T48:T51" si="7">IF(E48="","",SUM(E48:S48)+(COUNTIF(E48:S48,"5*")*5))</f>
        <v>33</v>
      </c>
      <c r="U48" s="207" t="s">
        <v>105</v>
      </c>
      <c r="V48" s="61">
        <f>SUM(T48:T50)</f>
        <v>33</v>
      </c>
      <c r="W48" s="50">
        <f>COUNTIF($E12:$S12,0)+COUNTIF($E13:$S13,0)+COUNTIF($E14:$S14,0)+COUNTIF($E15:$S15,0)</f>
        <v>21</v>
      </c>
      <c r="X48" s="50">
        <f>COUNTIF($E12:$S12,1)+COUNTIF($E13:$S13,1)+COUNTIF($E14:$S14,1)+COUNTIF($E15:$S15,1)</f>
        <v>7</v>
      </c>
      <c r="Y48" s="50">
        <f>COUNTIF($E12:$S12,2)+COUNTIF($E13:$S13,2)+COUNTIF($E14:$S14,2)+COUNTIF($E15:$S15,2)</f>
        <v>2</v>
      </c>
      <c r="Z48" s="50">
        <f>COUNTIF($E12:$S12,3)+COUNTIF($E13:$S13,3)+COUNTIF($E14:$S14,3)+COUNTIF($E15:$S15,3)</f>
        <v>0</v>
      </c>
      <c r="AA48" s="50">
        <f>COUNTIF($E12:$S12,5)+COUNTIF($E13:$S13,5)+COUNTIF($E14:$S14,5)+COUNTIF($E15:$S15,5)</f>
        <v>0</v>
      </c>
      <c r="AB48" s="51">
        <f>COUNTIF($E12:$S12,"5*")+COUNTIF($E13:$S13,"5*")+COUNTIF($E14:$S14,"5*")</f>
        <v>0</v>
      </c>
      <c r="AC48" s="52">
        <f>COUNTIF($E12:$S12,20)+COUNTIF($E13:$S13,20)+COUNTIF($E14:$S14,20)</f>
        <v>0</v>
      </c>
    </row>
    <row r="49" spans="1:29" ht="15.75" thickBot="1" x14ac:dyDescent="0.3">
      <c r="A49" s="243"/>
      <c r="B49" s="154"/>
      <c r="C49" s="155"/>
      <c r="D49" s="156"/>
      <c r="E49" s="73" t="s">
        <v>41</v>
      </c>
      <c r="F49" s="73" t="s">
        <v>41</v>
      </c>
      <c r="G49" s="73" t="s">
        <v>41</v>
      </c>
      <c r="H49" s="73" t="s">
        <v>41</v>
      </c>
      <c r="I49" s="73" t="s">
        <v>41</v>
      </c>
      <c r="J49" s="73" t="s">
        <v>41</v>
      </c>
      <c r="K49" s="73" t="s">
        <v>41</v>
      </c>
      <c r="L49" s="73" t="s">
        <v>41</v>
      </c>
      <c r="M49" s="73" t="s">
        <v>41</v>
      </c>
      <c r="N49" s="73" t="s">
        <v>41</v>
      </c>
      <c r="O49" s="53"/>
      <c r="P49" s="53"/>
      <c r="Q49" s="53"/>
      <c r="R49" s="53"/>
      <c r="S49" s="53"/>
      <c r="T49" s="54">
        <f t="shared" si="7"/>
        <v>0</v>
      </c>
      <c r="U49" s="208"/>
      <c r="V49" s="55"/>
      <c r="W49" s="56"/>
      <c r="X49" s="56"/>
      <c r="Y49" s="56"/>
      <c r="Z49" s="56"/>
      <c r="AA49" s="56"/>
      <c r="AB49" s="57"/>
      <c r="AC49" s="58"/>
    </row>
    <row r="50" spans="1:29" ht="18.75" thickBot="1" x14ac:dyDescent="0.3">
      <c r="A50" s="243"/>
      <c r="B50" s="157">
        <v>300</v>
      </c>
      <c r="C50" s="158" t="s">
        <v>50</v>
      </c>
      <c r="D50" s="159" t="s">
        <v>51</v>
      </c>
      <c r="E50" s="73" t="s">
        <v>41</v>
      </c>
      <c r="F50" s="73" t="s">
        <v>41</v>
      </c>
      <c r="G50" s="73" t="s">
        <v>41</v>
      </c>
      <c r="H50" s="73" t="s">
        <v>41</v>
      </c>
      <c r="I50" s="73" t="s">
        <v>41</v>
      </c>
      <c r="J50" s="73" t="s">
        <v>41</v>
      </c>
      <c r="K50" s="73" t="s">
        <v>41</v>
      </c>
      <c r="L50" s="73" t="s">
        <v>41</v>
      </c>
      <c r="M50" s="73" t="s">
        <v>41</v>
      </c>
      <c r="N50" s="73" t="s">
        <v>41</v>
      </c>
      <c r="O50" s="75"/>
      <c r="P50" s="75"/>
      <c r="Q50" s="75"/>
      <c r="R50" s="75"/>
      <c r="S50" s="75"/>
      <c r="T50" s="76">
        <f t="shared" si="7"/>
        <v>0</v>
      </c>
      <c r="U50" s="208"/>
      <c r="V50" s="205">
        <v>0.45277777777777778</v>
      </c>
      <c r="W50" s="39" t="s">
        <v>3</v>
      </c>
      <c r="X50" s="40"/>
      <c r="Y50" s="40"/>
      <c r="Z50" s="41"/>
      <c r="AA50" s="41"/>
      <c r="AB50" s="42"/>
      <c r="AC50" s="43" t="e">
        <f>TEXT( (V51-V50+0.00000000000001),"[hh].mm.ss")</f>
        <v>#VALUE!</v>
      </c>
    </row>
    <row r="51" spans="1:29" ht="18.75" thickBot="1" x14ac:dyDescent="0.3">
      <c r="A51" s="244"/>
      <c r="B51" s="160"/>
      <c r="C51" s="161"/>
      <c r="D51" s="162"/>
      <c r="E51" s="116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1" t="str">
        <f t="shared" si="7"/>
        <v/>
      </c>
      <c r="U51" s="209"/>
      <c r="V51" s="206">
        <v>0</v>
      </c>
      <c r="W51" s="44" t="s">
        <v>12</v>
      </c>
      <c r="X51" s="45"/>
      <c r="Y51" s="45"/>
      <c r="Z51" s="46"/>
      <c r="AA51" s="47"/>
      <c r="AB51" s="48"/>
      <c r="AC51" s="49" t="str">
        <f>TEXT(IF($E13="","",(IF($E14="",T13/(15-(COUNTIF($E13:$S13,""))),(IF($E15="",(T13+T14)/(30-(COUNTIF($E13:$S13,"")+COUNTIF($E14:$S14,""))), (T13+T14+T15)/(45-(COUNTIF($E13:$S13,"")+COUNTIF($E14:$S14,"")+COUNTIF($E15:$S15,"")))))))),"0,00")</f>
        <v>0,30</v>
      </c>
    </row>
    <row r="52" spans="1:29" ht="18.75" customHeight="1" x14ac:dyDescent="0.25">
      <c r="A52" s="202"/>
      <c r="B52" s="200"/>
      <c r="C52" s="137"/>
      <c r="D52" s="13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8"/>
      <c r="U52" s="189"/>
      <c r="V52" s="190"/>
      <c r="W52" s="165"/>
      <c r="X52" s="40"/>
      <c r="Y52" s="40"/>
      <c r="Z52" s="166"/>
      <c r="AA52" s="167"/>
      <c r="AB52" s="41"/>
      <c r="AC52" s="168"/>
    </row>
    <row r="53" spans="1:29" ht="18.75" customHeight="1" thickBot="1" x14ac:dyDescent="0.35">
      <c r="A53" s="203"/>
      <c r="B53" s="201"/>
      <c r="C53" s="139"/>
      <c r="D53" s="204" t="s">
        <v>113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191"/>
      <c r="U53" s="192"/>
      <c r="V53" s="193"/>
      <c r="W53" s="194"/>
      <c r="X53" s="195"/>
      <c r="Y53" s="195"/>
      <c r="Z53" s="196"/>
      <c r="AA53" s="197"/>
      <c r="AB53" s="198"/>
      <c r="AC53" s="199"/>
    </row>
    <row r="54" spans="1:29" ht="15.75" thickBot="1" x14ac:dyDescent="0.3">
      <c r="A54" s="242" t="s">
        <v>88</v>
      </c>
      <c r="B54" s="136"/>
      <c r="C54" s="137"/>
      <c r="D54" s="133" t="s">
        <v>24</v>
      </c>
      <c r="E54" s="73">
        <v>0</v>
      </c>
      <c r="F54" s="73">
        <v>0</v>
      </c>
      <c r="G54" s="73">
        <v>3</v>
      </c>
      <c r="H54" s="73">
        <v>3</v>
      </c>
      <c r="I54" s="73">
        <v>3</v>
      </c>
      <c r="J54" s="73">
        <v>0</v>
      </c>
      <c r="K54" s="73">
        <v>0</v>
      </c>
      <c r="L54" s="73">
        <v>5</v>
      </c>
      <c r="M54" s="73">
        <v>2</v>
      </c>
      <c r="N54" s="73">
        <v>0</v>
      </c>
      <c r="O54" s="59"/>
      <c r="P54" s="59"/>
      <c r="Q54" s="59"/>
      <c r="R54" s="59"/>
      <c r="S54" s="59"/>
      <c r="T54" s="60">
        <f>IF(E54="","",SUM(E54:S54)+(COUNTIF(E54:S54,"5*")*5))</f>
        <v>16</v>
      </c>
      <c r="U54" s="207" t="s">
        <v>58</v>
      </c>
      <c r="V54" s="61">
        <f>SUM(T54:T56)</f>
        <v>47</v>
      </c>
      <c r="W54" s="50">
        <f>COUNTIF($E18:$S18,0)+COUNTIF($E19:$S19,0)+COUNTIF($E20:$S20,0)+COUNTIF($E21:$S21,0)</f>
        <v>17</v>
      </c>
      <c r="X54" s="50">
        <f>COUNTIF($E18:$S18,1)+COUNTIF($E19:$S19,1)+COUNTIF($E20:$S20,1)+COUNTIF($E21:$S21,1)</f>
        <v>6</v>
      </c>
      <c r="Y54" s="50">
        <f>COUNTIF($E18:$S18,2)+COUNTIF($E19:$S19,2)+COUNTIF($E20:$S20,2)+COUNTIF($E21:$S21,2)</f>
        <v>3</v>
      </c>
      <c r="Z54" s="50">
        <f>COUNTIF($E18:$S18,3)+COUNTIF($E19:$S19,3)+COUNTIF($E20:$S20,3)+COUNTIF($E21:$S21,3)</f>
        <v>2</v>
      </c>
      <c r="AA54" s="50">
        <f>COUNTIF($E18:$S18,5)+COUNTIF($E19:$S19,5)+COUNTIF($E20:$S20,5)+COUNTIF($E21:$S21,5)</f>
        <v>2</v>
      </c>
      <c r="AB54" s="51">
        <f>COUNTIF($E18:$S18,"5*")+COUNTIF($E19:$S19,"5*")+COUNTIF($E20:$S20,"5*")</f>
        <v>0</v>
      </c>
      <c r="AC54" s="52">
        <f>COUNTIF($E18:$S18,20)+COUNTIF($E19:$S19,20)+COUNTIF($E20:$S20,20)</f>
        <v>0</v>
      </c>
    </row>
    <row r="55" spans="1:29" ht="15.75" thickBot="1" x14ac:dyDescent="0.3">
      <c r="A55" s="243"/>
      <c r="B55" s="131"/>
      <c r="C55" s="132"/>
      <c r="D55" s="134"/>
      <c r="E55" s="73">
        <v>0</v>
      </c>
      <c r="F55" s="73">
        <v>0</v>
      </c>
      <c r="G55" s="73">
        <v>3</v>
      </c>
      <c r="H55" s="73">
        <v>3</v>
      </c>
      <c r="I55" s="73">
        <v>2</v>
      </c>
      <c r="J55" s="73">
        <v>0</v>
      </c>
      <c r="K55" s="73">
        <v>3</v>
      </c>
      <c r="L55" s="73">
        <v>3</v>
      </c>
      <c r="M55" s="73">
        <v>2</v>
      </c>
      <c r="N55" s="73">
        <v>0</v>
      </c>
      <c r="O55" s="53"/>
      <c r="P55" s="53"/>
      <c r="Q55" s="53"/>
      <c r="R55" s="53"/>
      <c r="S55" s="53"/>
      <c r="T55" s="54">
        <f>IF(E55="","",SUM(E55:S55)+(COUNTIF(E55:S55,"5*")*5))</f>
        <v>16</v>
      </c>
      <c r="U55" s="208"/>
      <c r="V55" s="55"/>
      <c r="W55" s="56"/>
      <c r="X55" s="56"/>
      <c r="Y55" s="56"/>
      <c r="Z55" s="56"/>
      <c r="AA55" s="56"/>
      <c r="AB55" s="57"/>
      <c r="AC55" s="103"/>
    </row>
    <row r="56" spans="1:29" ht="18.75" thickBot="1" x14ac:dyDescent="0.3">
      <c r="A56" s="243"/>
      <c r="B56" s="131">
        <v>314</v>
      </c>
      <c r="C56" s="132" t="s">
        <v>106</v>
      </c>
      <c r="D56" s="134" t="s">
        <v>107</v>
      </c>
      <c r="E56" s="73">
        <v>0</v>
      </c>
      <c r="F56" s="73">
        <v>0</v>
      </c>
      <c r="G56" s="73">
        <v>2</v>
      </c>
      <c r="H56" s="73">
        <v>3</v>
      </c>
      <c r="I56" s="73">
        <v>3</v>
      </c>
      <c r="J56" s="73">
        <v>0</v>
      </c>
      <c r="K56" s="73">
        <v>3</v>
      </c>
      <c r="L56" s="73">
        <v>3</v>
      </c>
      <c r="M56" s="73">
        <v>1</v>
      </c>
      <c r="N56" s="73">
        <v>0</v>
      </c>
      <c r="O56" s="75"/>
      <c r="P56" s="75"/>
      <c r="Q56" s="75"/>
      <c r="R56" s="75"/>
      <c r="S56" s="75"/>
      <c r="T56" s="76">
        <f>IF(E56="","",SUM(E56:S56)+(COUNTIF(E56:S56,"5*")*5))</f>
        <v>15</v>
      </c>
      <c r="U56" s="208"/>
      <c r="V56" s="114"/>
      <c r="W56" s="39" t="s">
        <v>3</v>
      </c>
      <c r="X56" s="40"/>
      <c r="Y56" s="40"/>
      <c r="Z56" s="41"/>
      <c r="AA56" s="41"/>
      <c r="AB56" s="42"/>
      <c r="AC56" s="104" t="str">
        <f>TEXT( (V57-V56+0.00000000000001),"[hh].mm.ss")</f>
        <v>00.00.00</v>
      </c>
    </row>
    <row r="57" spans="1:29" ht="18.75" thickBot="1" x14ac:dyDescent="0.3">
      <c r="A57" s="244"/>
      <c r="B57" s="138"/>
      <c r="C57" s="139"/>
      <c r="D57" s="135"/>
      <c r="E57" s="70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2" t="str">
        <f>IF(E57="","",SUM(E57:S57)+(COUNTIF(E57:S57,"5*")*5))</f>
        <v/>
      </c>
      <c r="U57" s="209"/>
      <c r="V57" s="114"/>
      <c r="W57" s="44" t="s">
        <v>12</v>
      </c>
      <c r="X57" s="45"/>
      <c r="Y57" s="45"/>
      <c r="Z57" s="46"/>
      <c r="AA57" s="47"/>
      <c r="AB57" s="48"/>
      <c r="AC57" s="105" t="e">
        <f>TEXT(IF(#REF!="","",(IF(#REF!="",#REF!/(15-(COUNTIF(#REF!,""))),(IF(#REF!="",(#REF!+#REF!)/(30-(COUNTIF(#REF!,"")+COUNTIF(#REF!,""))), (#REF!+#REF!+#REF!)/(45-(COUNTIF(#REF!,"")+COUNTIF(#REF!,"")+COUNTIF(#REF!,"")))))))),"0,00")</f>
        <v>#REF!</v>
      </c>
    </row>
    <row r="58" spans="1:29" ht="15.75" thickBot="1" x14ac:dyDescent="0.3">
      <c r="A58" s="243" t="s">
        <v>88</v>
      </c>
      <c r="B58" s="131"/>
      <c r="C58" s="132"/>
      <c r="D58" s="185" t="s">
        <v>24</v>
      </c>
      <c r="E58" s="115">
        <v>1</v>
      </c>
      <c r="F58" s="115">
        <v>2</v>
      </c>
      <c r="G58" s="115">
        <v>5</v>
      </c>
      <c r="H58" s="115">
        <v>5</v>
      </c>
      <c r="I58" s="115">
        <v>5</v>
      </c>
      <c r="J58" s="115">
        <v>0</v>
      </c>
      <c r="K58" s="115">
        <v>5</v>
      </c>
      <c r="L58" s="115">
        <v>5</v>
      </c>
      <c r="M58" s="115">
        <v>3</v>
      </c>
      <c r="N58" s="115">
        <v>5</v>
      </c>
      <c r="O58" s="71"/>
      <c r="P58" s="71"/>
      <c r="Q58" s="71"/>
      <c r="R58" s="71"/>
      <c r="S58" s="71"/>
      <c r="T58" s="72">
        <f t="shared" ref="T58:T61" si="8">IF(E58="","",SUM(E58:S58)+(COUNTIF(E58:S58,"5*")*5))</f>
        <v>36</v>
      </c>
      <c r="U58" s="208" t="s">
        <v>59</v>
      </c>
      <c r="V58" s="118">
        <f>SUM(T58:T60)</f>
        <v>101</v>
      </c>
      <c r="W58" s="119">
        <f>COUNTIF($E54:$S54,0)+COUNTIF($E55:$S55,0)+COUNTIF($E56:$S56,0)+COUNTIF($E57:$S57,0)</f>
        <v>13</v>
      </c>
      <c r="X58" s="119">
        <f>COUNTIF($E54:$S54,1)+COUNTIF($E55:$S55,1)+COUNTIF($E56:$S56,1)+COUNTIF($E57:$S57,1)</f>
        <v>1</v>
      </c>
      <c r="Y58" s="119">
        <f>COUNTIF($E54:$S54,2)+COUNTIF($E55:$S55,2)+COUNTIF($E56:$S56,2)+COUNTIF($E57:$S57,2)</f>
        <v>4</v>
      </c>
      <c r="Z58" s="119">
        <f>COUNTIF($E54:$S54,3)+COUNTIF($E55:$S55,3)+COUNTIF($E56:$S56,3)+COUNTIF($E57:$S57,3)</f>
        <v>11</v>
      </c>
      <c r="AA58" s="119">
        <f>COUNTIF($E54:$S54,5)+COUNTIF($E55:$S55,5)+COUNTIF($E56:$S56,5)+COUNTIF($E57:$S57,5)</f>
        <v>1</v>
      </c>
      <c r="AB58" s="120">
        <f>COUNTIF($E54:$S54,"5*")+COUNTIF($E55:$S55,"5*")+COUNTIF($E56:$S56,"5*")</f>
        <v>0</v>
      </c>
      <c r="AC58" s="186">
        <f>COUNTIF($E54:$S54,20)+COUNTIF($E55:$S55,20)+COUNTIF($E56:$S56,20)</f>
        <v>0</v>
      </c>
    </row>
    <row r="59" spans="1:29" ht="15.75" thickBot="1" x14ac:dyDescent="0.3">
      <c r="A59" s="243"/>
      <c r="B59" s="131"/>
      <c r="C59" s="132"/>
      <c r="D59" s="134"/>
      <c r="E59" s="73">
        <v>0</v>
      </c>
      <c r="F59" s="73">
        <v>1</v>
      </c>
      <c r="G59" s="73">
        <v>5</v>
      </c>
      <c r="H59" s="73">
        <v>5</v>
      </c>
      <c r="I59" s="73">
        <v>5</v>
      </c>
      <c r="J59" s="73">
        <v>1</v>
      </c>
      <c r="K59" s="73">
        <v>5</v>
      </c>
      <c r="L59" s="73">
        <v>5</v>
      </c>
      <c r="M59" s="73">
        <v>3</v>
      </c>
      <c r="N59" s="73">
        <v>5</v>
      </c>
      <c r="O59" s="53"/>
      <c r="P59" s="53"/>
      <c r="Q59" s="53"/>
      <c r="R59" s="53"/>
      <c r="S59" s="53"/>
      <c r="T59" s="54">
        <f t="shared" si="8"/>
        <v>35</v>
      </c>
      <c r="U59" s="208"/>
      <c r="V59" s="55"/>
      <c r="W59" s="56"/>
      <c r="X59" s="56"/>
      <c r="Y59" s="56"/>
      <c r="Z59" s="56"/>
      <c r="AA59" s="56"/>
      <c r="AB59" s="57"/>
      <c r="AC59" s="58"/>
    </row>
    <row r="60" spans="1:29" ht="18.75" thickBot="1" x14ac:dyDescent="0.3">
      <c r="A60" s="243"/>
      <c r="B60" s="131">
        <v>310</v>
      </c>
      <c r="C60" s="132" t="s">
        <v>54</v>
      </c>
      <c r="D60" s="134" t="s">
        <v>55</v>
      </c>
      <c r="E60" s="73">
        <v>0</v>
      </c>
      <c r="F60" s="73">
        <v>1</v>
      </c>
      <c r="G60" s="73">
        <v>5</v>
      </c>
      <c r="H60" s="73">
        <v>5</v>
      </c>
      <c r="I60" s="73">
        <v>5</v>
      </c>
      <c r="J60" s="73">
        <v>1</v>
      </c>
      <c r="K60" s="73">
        <v>5</v>
      </c>
      <c r="L60" s="73">
        <v>5</v>
      </c>
      <c r="M60" s="73">
        <v>3</v>
      </c>
      <c r="N60" s="73">
        <v>0</v>
      </c>
      <c r="O60" s="75"/>
      <c r="P60" s="75"/>
      <c r="Q60" s="75"/>
      <c r="R60" s="75"/>
      <c r="S60" s="75"/>
      <c r="T60" s="76">
        <f t="shared" si="8"/>
        <v>30</v>
      </c>
      <c r="U60" s="208"/>
      <c r="V60" s="205"/>
      <c r="W60" s="39" t="s">
        <v>3</v>
      </c>
      <c r="X60" s="40"/>
      <c r="Y60" s="40"/>
      <c r="Z60" s="41"/>
      <c r="AA60" s="41"/>
      <c r="AB60" s="42"/>
      <c r="AC60" s="43" t="str">
        <f>TEXT( (V61-V60+0.00000000000001),"[hh].mm.ss")</f>
        <v>00.00.00</v>
      </c>
    </row>
    <row r="61" spans="1:29" ht="18.75" thickBot="1" x14ac:dyDescent="0.3">
      <c r="A61" s="244"/>
      <c r="B61" s="138"/>
      <c r="C61" s="139"/>
      <c r="D61" s="135"/>
      <c r="E61" s="116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1" t="str">
        <f t="shared" si="8"/>
        <v/>
      </c>
      <c r="U61" s="209"/>
      <c r="V61" s="206"/>
      <c r="W61" s="44" t="s">
        <v>12</v>
      </c>
      <c r="X61" s="45"/>
      <c r="Y61" s="45"/>
      <c r="Z61" s="46"/>
      <c r="AA61" s="47"/>
      <c r="AB61" s="48"/>
      <c r="AC61" s="49" t="str">
        <f>TEXT(IF($E55="","",(IF($E56="",T55/(15-(COUNTIF($E55:$S55,""))),(IF($E57="",(T55+T56)/(30-(COUNTIF($E55:$S55,"")+COUNTIF($E56:$S56,""))), (T55+T56+T57)/(45-(COUNTIF($E55:$S55,"")+COUNTIF($E56:$S56,"")+COUNTIF($E57:$S57,"")))))))),"0,00")</f>
        <v>1,55</v>
      </c>
    </row>
    <row r="66" ht="15.75" customHeight="1" x14ac:dyDescent="0.2"/>
    <row r="67" ht="15.75" customHeight="1" x14ac:dyDescent="0.2"/>
    <row r="68" ht="18.75" customHeight="1" x14ac:dyDescent="0.2"/>
    <row r="69" ht="18.75" customHeight="1" x14ac:dyDescent="0.2"/>
  </sheetData>
  <mergeCells count="31">
    <mergeCell ref="A58:A61"/>
    <mergeCell ref="U58:U61"/>
    <mergeCell ref="A54:A57"/>
    <mergeCell ref="U54:U57"/>
    <mergeCell ref="A48:A51"/>
    <mergeCell ref="U48:U51"/>
    <mergeCell ref="A1:C1"/>
    <mergeCell ref="D1:S1"/>
    <mergeCell ref="A2:C2"/>
    <mergeCell ref="D2:S2"/>
    <mergeCell ref="A3:AB3"/>
    <mergeCell ref="U44:U47"/>
    <mergeCell ref="A16:A19"/>
    <mergeCell ref="U16:U19"/>
    <mergeCell ref="A32:A35"/>
    <mergeCell ref="U32:U35"/>
    <mergeCell ref="A28:A31"/>
    <mergeCell ref="U28:U31"/>
    <mergeCell ref="A24:A27"/>
    <mergeCell ref="U24:U27"/>
    <mergeCell ref="A20:A23"/>
    <mergeCell ref="U20:U23"/>
    <mergeCell ref="A44:A47"/>
    <mergeCell ref="A40:A43"/>
    <mergeCell ref="U40:U43"/>
    <mergeCell ref="U36:U39"/>
    <mergeCell ref="A36:A39"/>
    <mergeCell ref="A8:A11"/>
    <mergeCell ref="A12:A15"/>
    <mergeCell ref="U12:U15"/>
    <mergeCell ref="U8:U11"/>
  </mergeCells>
  <pageMargins left="0.19685039370078741" right="0.15748031496062992" top="0.27559055118110237" bottom="0.37" header="0.31496062992125984" footer="0.43"/>
  <pageSetup paperSize="9" scale="8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81"/>
      <c r="B5" s="182" t="s">
        <v>110</v>
      </c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74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175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" customHeight="1" x14ac:dyDescent="0.25">
      <c r="A8" s="178"/>
      <c r="B8" s="128"/>
      <c r="C8" s="129"/>
      <c r="D8" s="130" t="s">
        <v>74</v>
      </c>
      <c r="E8" s="73">
        <v>0</v>
      </c>
      <c r="F8" s="59">
        <v>0</v>
      </c>
      <c r="G8" s="59">
        <v>0</v>
      </c>
      <c r="H8" s="59">
        <v>0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>
        <f t="shared" ref="T8:T11" si="0">IF(E8="","",SUM(E8:S8)+(COUNTIF(E8:S8,"5*")*5))</f>
        <v>0</v>
      </c>
      <c r="U8" s="251" t="s">
        <v>58</v>
      </c>
      <c r="V8" s="61">
        <f>SUM(T8:T11)+IF(ISNUMBER(U8),U8,0)+IF(ISNUMBER(U10),U10,0)+IF(ISNUMBER(U11),U11,0)</f>
        <v>0</v>
      </c>
      <c r="W8" s="50">
        <f>COUNTIF($E8:$S8,0)+COUNTIF($E9:$S9,0)+COUNTIF($E10:$S10,0)+COUNTIF($E11:$S11,0)</f>
        <v>12</v>
      </c>
      <c r="X8" s="50">
        <f>COUNTIF($E8:$S8,1)+COUNTIF($E9:$S9,1)+COUNTIF($E10:$S10,1)+COUNTIF($E11:$S11,1)</f>
        <v>0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5.75" customHeight="1" thickBot="1" x14ac:dyDescent="0.3">
      <c r="A9" s="245" t="s">
        <v>7</v>
      </c>
      <c r="B9" s="122"/>
      <c r="C9" s="123"/>
      <c r="D9" s="124"/>
      <c r="E9" s="62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>
        <f t="shared" si="0"/>
        <v>0</v>
      </c>
      <c r="U9" s="252"/>
      <c r="V9" s="55"/>
      <c r="W9" s="56"/>
      <c r="X9" s="56"/>
      <c r="Y9" s="56"/>
      <c r="Z9" s="56"/>
      <c r="AA9" s="56"/>
      <c r="AB9" s="57"/>
      <c r="AC9" s="58"/>
    </row>
    <row r="10" spans="1:29" ht="16.5" customHeight="1" thickBot="1" x14ac:dyDescent="0.3">
      <c r="A10" s="246"/>
      <c r="B10" s="179">
        <v>302</v>
      </c>
      <c r="C10" s="180" t="s">
        <v>43</v>
      </c>
      <c r="D10" s="180" t="s">
        <v>108</v>
      </c>
      <c r="E10" s="74">
        <v>0</v>
      </c>
      <c r="F10" s="121">
        <v>0</v>
      </c>
      <c r="G10" s="121">
        <v>0</v>
      </c>
      <c r="H10" s="121">
        <v>0</v>
      </c>
      <c r="I10" s="121"/>
      <c r="J10" s="121"/>
      <c r="K10" s="121"/>
      <c r="L10" s="121"/>
      <c r="M10" s="121"/>
      <c r="N10" s="121"/>
      <c r="O10" s="121"/>
      <c r="P10" s="75"/>
      <c r="Q10" s="75"/>
      <c r="R10" s="75"/>
      <c r="S10" s="75"/>
      <c r="T10" s="76">
        <f t="shared" si="0"/>
        <v>0</v>
      </c>
      <c r="U10" s="252"/>
      <c r="V10" s="77"/>
      <c r="W10" s="39" t="s">
        <v>3</v>
      </c>
      <c r="X10" s="40"/>
      <c r="Y10" s="40"/>
      <c r="Z10" s="41"/>
      <c r="AA10" s="41"/>
      <c r="AB10" s="42"/>
      <c r="AC10" s="43" t="str">
        <f>TEXT( (V11-V10+0.00000000000001),"[hh].mm.ss")</f>
        <v>00.00.00</v>
      </c>
    </row>
    <row r="11" spans="1:29" ht="16.5" customHeight="1" thickBot="1" x14ac:dyDescent="0.3">
      <c r="A11" s="247"/>
      <c r="B11" s="125"/>
      <c r="C11" s="126"/>
      <c r="D11" s="127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53"/>
      <c r="V11" s="78"/>
      <c r="W11" s="44" t="s">
        <v>12</v>
      </c>
      <c r="X11" s="45"/>
      <c r="Y11" s="45"/>
      <c r="Z11" s="46"/>
      <c r="AA11" s="47"/>
      <c r="AB11" s="48"/>
      <c r="AC11" s="49" t="str">
        <f>TEXT(IF($E9="","",(IF($E10="",T9/(15-(COUNTIF($E9:$S9,""))),(IF($E11="",(T9+T10)/(30-(COUNTIF($E9:$S9,"")+COUNTIF($E10:$S10,""))), (T9+T10+T11)/(45-(COUNTIF($E9:$S9,"")+COUNTIF($E10:$S10,"")+COUNTIF($E11:$S11,"")))))))),"0,00")</f>
        <v>0,00</v>
      </c>
    </row>
    <row r="12" spans="1:29" ht="15.75" x14ac:dyDescent="0.25">
      <c r="A12" s="178"/>
      <c r="B12" s="128"/>
      <c r="C12" s="129"/>
      <c r="D12" s="130" t="s">
        <v>109</v>
      </c>
      <c r="E12" s="73">
        <v>0</v>
      </c>
      <c r="F12" s="59">
        <v>0</v>
      </c>
      <c r="G12" s="59">
        <v>1</v>
      </c>
      <c r="H12" s="59">
        <v>0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>
        <f t="shared" ref="T12:T23" si="1">IF(E12="","",SUM(E12:S12)+(COUNTIF(E12:S12,"5*")*5))</f>
        <v>1</v>
      </c>
      <c r="U12" s="207" t="s">
        <v>59</v>
      </c>
      <c r="V12" s="61">
        <f>SUM(T12:T15)+IF(ISNUMBER(U12),U12,0)+IF(ISNUMBER(U14),U14,0)+IF(ISNUMBER(U15),U15,0)</f>
        <v>1</v>
      </c>
      <c r="W12" s="50">
        <f>COUNTIF($E12:$S12,0)+COUNTIF($E13:$S13,0)+COUNTIF($E14:$S14,0)+COUNTIF($E15:$S15,0)</f>
        <v>11</v>
      </c>
      <c r="X12" s="50">
        <f>COUNTIF($E12:$S12,1)+COUNTIF($E13:$S13,1)+COUNTIF($E14:$S14,1)+COUNTIF($E15:$S15,1)</f>
        <v>1</v>
      </c>
      <c r="Y12" s="50">
        <f>COUNTIF($E12:$S12,2)+COUNTIF($E13:$S13,2)+COUNTIF($E14:$S14,2)+COUNTIF($E15:$S15,2)</f>
        <v>0</v>
      </c>
      <c r="Z12" s="50">
        <f>COUNTIF($E12:$S12,3)+COUNTIF($E13:$S13,3)+COUNTIF($E14:$S14,3)+COUNTIF($E15:$S15,3)</f>
        <v>0</v>
      </c>
      <c r="AA12" s="50">
        <f>COUNTIF($E12:$S12,5)+COUNTIF($E13:$S13,5)+COUNTIF($E14:$S14,5)+COUNTIF($E15:$S15,5)</f>
        <v>0</v>
      </c>
      <c r="AB12" s="51">
        <f>COUNTIF($E12:$S12,"5*")+COUNTIF($E13:$S13,"5*")+COUNTIF($E14:$S14,"5*")</f>
        <v>0</v>
      </c>
      <c r="AC12" s="52">
        <f>COUNTIF($E12:$S12,20)+COUNTIF($E13:$S13,20)+COUNTIF($E14:$S14,20)</f>
        <v>0</v>
      </c>
    </row>
    <row r="13" spans="1:29" ht="16.5" thickBot="1" x14ac:dyDescent="0.3">
      <c r="A13" s="245" t="s">
        <v>7</v>
      </c>
      <c r="B13" s="122"/>
      <c r="C13" s="123"/>
      <c r="D13" s="124"/>
      <c r="E13" s="62">
        <v>0</v>
      </c>
      <c r="F13" s="53">
        <v>0</v>
      </c>
      <c r="G13" s="53">
        <v>0</v>
      </c>
      <c r="H13" s="53">
        <v>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>
        <f t="shared" si="1"/>
        <v>0</v>
      </c>
      <c r="U13" s="208"/>
      <c r="V13" s="55"/>
      <c r="W13" s="56"/>
      <c r="X13" s="56"/>
      <c r="Y13" s="56"/>
      <c r="Z13" s="56"/>
      <c r="AA13" s="56"/>
      <c r="AB13" s="57"/>
      <c r="AC13" s="58"/>
    </row>
    <row r="14" spans="1:29" ht="16.5" thickBot="1" x14ac:dyDescent="0.3">
      <c r="A14" s="246"/>
      <c r="B14" s="179">
        <v>304</v>
      </c>
      <c r="C14" s="180" t="s">
        <v>44</v>
      </c>
      <c r="D14" s="180" t="s">
        <v>45</v>
      </c>
      <c r="E14" s="74">
        <v>0</v>
      </c>
      <c r="F14" s="75">
        <v>0</v>
      </c>
      <c r="G14" s="75">
        <v>0</v>
      </c>
      <c r="H14" s="75">
        <v>0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>
        <f t="shared" si="1"/>
        <v>0</v>
      </c>
      <c r="U14" s="208"/>
      <c r="V14" s="77"/>
      <c r="W14" s="39" t="s">
        <v>3</v>
      </c>
      <c r="X14" s="40"/>
      <c r="Y14" s="40"/>
      <c r="Z14" s="41"/>
      <c r="AA14" s="41"/>
      <c r="AB14" s="42"/>
      <c r="AC14" s="43" t="str">
        <f>TEXT( (V15-V14+0.00000000000001),"[hh].mm.ss")</f>
        <v>00.00.00</v>
      </c>
    </row>
    <row r="15" spans="1:29" ht="16.5" thickBot="1" x14ac:dyDescent="0.3">
      <c r="A15" s="247"/>
      <c r="B15" s="125"/>
      <c r="C15" s="126"/>
      <c r="D15" s="127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1"/>
        <v/>
      </c>
      <c r="U15" s="209"/>
      <c r="V15" s="78"/>
      <c r="W15" s="44" t="s">
        <v>12</v>
      </c>
      <c r="X15" s="45"/>
      <c r="Y15" s="45"/>
      <c r="Z15" s="46"/>
      <c r="AA15" s="47"/>
      <c r="AB15" s="48"/>
      <c r="AC15" s="49" t="str">
        <f>TEXT(IF($E13="","",(IF($E14="",T13/(15-(COUNTIF($E13:$S13,""))),(IF($E15="",(T13+T14)/(30-(COUNTIF($E13:$S13,"")+COUNTIF($E14:$S14,""))), (T13+T14+T15)/(45-(COUNTIF($E13:$S13,"")+COUNTIF($E14:$S14,"")+COUNTIF($E15:$S15,"")))))))),"0,00")</f>
        <v>0,00</v>
      </c>
    </row>
    <row r="16" spans="1:29" ht="15.75" x14ac:dyDescent="0.25">
      <c r="A16" s="178"/>
      <c r="B16" s="128"/>
      <c r="C16" s="129"/>
      <c r="D16" s="130" t="s">
        <v>24</v>
      </c>
      <c r="E16" s="73">
        <v>0</v>
      </c>
      <c r="F16" s="59">
        <v>0</v>
      </c>
      <c r="G16" s="59">
        <v>0</v>
      </c>
      <c r="H16" s="59">
        <v>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>
        <f t="shared" si="1"/>
        <v>0</v>
      </c>
      <c r="U16" s="207" t="s">
        <v>60</v>
      </c>
      <c r="V16" s="61">
        <f>SUM(T16:T19)+IF(ISNUMBER(U16),U16,0)+IF(ISNUMBER(U18),U18,0)+IF(ISNUMBER(U19),U19,0)</f>
        <v>3</v>
      </c>
      <c r="W16" s="50">
        <f>COUNTIF($E16:$S16,0)+COUNTIF($E17:$S17,0)+COUNTIF($E18:$S18,0)+COUNTIF($E19:$S19,0)</f>
        <v>11</v>
      </c>
      <c r="X16" s="50">
        <f>COUNTIF($E16:$S16,1)+COUNTIF($E17:$S17,1)+COUNTIF($E18:$S18,1)+COUNTIF($E19:$S19,1)</f>
        <v>0</v>
      </c>
      <c r="Y16" s="50">
        <f>COUNTIF($E16:$S16,2)+COUNTIF($E17:$S17,2)+COUNTIF($E18:$S18,2)+COUNTIF($E19:$S19,2)</f>
        <v>0</v>
      </c>
      <c r="Z16" s="50">
        <f>COUNTIF($E16:$S16,3)+COUNTIF($E17:$S17,3)+COUNTIF($E18:$S18,3)+COUNTIF($E19:$S19,3)</f>
        <v>1</v>
      </c>
      <c r="AA16" s="50">
        <f>COUNTIF($E16:$S16,5)+COUNTIF($E17:$S17,5)+COUNTIF($E18:$S18,5)+COUNTIF($E19:$S19,5)</f>
        <v>0</v>
      </c>
      <c r="AB16" s="51">
        <f>COUNTIF($E16:$S16,"5*")+COUNTIF($E17:$S17,"5*")+COUNTIF($E18:$S18,"5*")</f>
        <v>0</v>
      </c>
      <c r="AC16" s="52">
        <f>COUNTIF($E16:$S16,20)+COUNTIF($E17:$S17,20)+COUNTIF($E18:$S18,20)</f>
        <v>0</v>
      </c>
    </row>
    <row r="17" spans="1:29" ht="16.5" thickBot="1" x14ac:dyDescent="0.3">
      <c r="A17" s="245" t="s">
        <v>7</v>
      </c>
      <c r="B17" s="122"/>
      <c r="C17" s="123"/>
      <c r="D17" s="124"/>
      <c r="E17" s="62">
        <v>0</v>
      </c>
      <c r="F17" s="53">
        <v>3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>
        <f t="shared" si="1"/>
        <v>3</v>
      </c>
      <c r="U17" s="208"/>
      <c r="V17" s="55"/>
      <c r="W17" s="56"/>
      <c r="X17" s="56"/>
      <c r="Y17" s="56"/>
      <c r="Z17" s="56"/>
      <c r="AA17" s="56"/>
      <c r="AB17" s="57"/>
      <c r="AC17" s="58"/>
    </row>
    <row r="18" spans="1:29" ht="16.5" thickBot="1" x14ac:dyDescent="0.3">
      <c r="A18" s="246"/>
      <c r="B18" s="179">
        <v>307</v>
      </c>
      <c r="C18" s="180" t="s">
        <v>46</v>
      </c>
      <c r="D18" s="180" t="s">
        <v>49</v>
      </c>
      <c r="E18" s="74">
        <v>0</v>
      </c>
      <c r="F18" s="75">
        <v>0</v>
      </c>
      <c r="G18" s="75">
        <v>0</v>
      </c>
      <c r="H18" s="75">
        <v>0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>
        <f t="shared" si="1"/>
        <v>0</v>
      </c>
      <c r="U18" s="208"/>
      <c r="V18" s="77"/>
      <c r="W18" s="39" t="s">
        <v>3</v>
      </c>
      <c r="X18" s="40"/>
      <c r="Y18" s="40"/>
      <c r="Z18" s="41"/>
      <c r="AA18" s="41"/>
      <c r="AB18" s="42"/>
      <c r="AC18" s="43" t="str">
        <f>TEXT( (V19-V18+0.00000000000001),"[hh].mm.ss")</f>
        <v>00.00.00</v>
      </c>
    </row>
    <row r="19" spans="1:29" ht="16.5" thickBot="1" x14ac:dyDescent="0.3">
      <c r="A19" s="247"/>
      <c r="B19" s="125"/>
      <c r="C19" s="126"/>
      <c r="D19" s="127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1"/>
        <v/>
      </c>
      <c r="U19" s="209"/>
      <c r="V19" s="78"/>
      <c r="W19" s="44" t="s">
        <v>12</v>
      </c>
      <c r="X19" s="45"/>
      <c r="Y19" s="45"/>
      <c r="Z19" s="46"/>
      <c r="AA19" s="47"/>
      <c r="AB19" s="48"/>
      <c r="AC19" s="49" t="str">
        <f>TEXT(IF($E17="","",(IF($E18="",T17/(15-(COUNTIF($E17:$S17,""))),(IF($E19="",(T17+T18)/(30-(COUNTIF($E17:$S17,"")+COUNTIF($E18:$S18,""))), (T17+T18+T19)/(45-(COUNTIF($E17:$S17,"")+COUNTIF($E18:$S18,"")+COUNTIF($E19:$S19,"")))))))),"0,00")</f>
        <v>0,38</v>
      </c>
    </row>
    <row r="20" spans="1:29" ht="15.75" x14ac:dyDescent="0.25">
      <c r="A20" s="178"/>
      <c r="B20" s="128"/>
      <c r="C20" s="129"/>
      <c r="D20" s="130" t="s">
        <v>24</v>
      </c>
      <c r="E20" s="73">
        <v>0</v>
      </c>
      <c r="F20" s="59">
        <v>1</v>
      </c>
      <c r="G20" s="59">
        <v>2</v>
      </c>
      <c r="H20" s="59">
        <v>1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>
        <f t="shared" si="1"/>
        <v>4</v>
      </c>
      <c r="U20" s="207" t="s">
        <v>61</v>
      </c>
      <c r="V20" s="61">
        <f>SUM(T20:T23)+IF(ISNUMBER(U20),U20,0)+IF(ISNUMBER(U22),U22,0)+IF(ISNUMBER(U23),U23,0)</f>
        <v>8</v>
      </c>
      <c r="W20" s="50">
        <f>COUNTIF($E20:$S20,0)+COUNTIF($E21:$S21,0)+COUNTIF($E22:$S22,0)+COUNTIF($E23:$S23,0)</f>
        <v>6</v>
      </c>
      <c r="X20" s="50">
        <f>COUNTIF($E20:$S20,1)+COUNTIF($E21:$S21,1)+COUNTIF($E22:$S22,1)+COUNTIF($E23:$S23,1)</f>
        <v>4</v>
      </c>
      <c r="Y20" s="50">
        <f>COUNTIF($E20:$S20,2)+COUNTIF($E21:$S21,2)+COUNTIF($E22:$S22,2)+COUNTIF($E23:$S23,2)</f>
        <v>2</v>
      </c>
      <c r="Z20" s="50">
        <f>COUNTIF($E20:$S20,3)+COUNTIF($E21:$S21,3)+COUNTIF($E22:$S22,3)+COUNTIF($E23:$S23,3)</f>
        <v>0</v>
      </c>
      <c r="AA20" s="50">
        <f>COUNTIF($E20:$S20,5)+COUNTIF($E21:$S21,5)+COUNTIF($E22:$S22,5)+COUNTIF($E23:$S23,5)</f>
        <v>0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 x14ac:dyDescent="0.3">
      <c r="A21" s="245" t="s">
        <v>7</v>
      </c>
      <c r="B21" s="122"/>
      <c r="C21" s="123"/>
      <c r="D21" s="124"/>
      <c r="E21" s="62">
        <v>0</v>
      </c>
      <c r="F21" s="53">
        <v>1</v>
      </c>
      <c r="G21" s="53">
        <v>0</v>
      </c>
      <c r="H21" s="53">
        <v>1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>
        <f t="shared" si="1"/>
        <v>2</v>
      </c>
      <c r="U21" s="208"/>
      <c r="V21" s="55"/>
      <c r="W21" s="56"/>
      <c r="X21" s="56"/>
      <c r="Y21" s="56"/>
      <c r="Z21" s="56"/>
      <c r="AA21" s="56"/>
      <c r="AB21" s="57"/>
      <c r="AC21" s="58"/>
    </row>
    <row r="22" spans="1:29" ht="16.5" thickBot="1" x14ac:dyDescent="0.3">
      <c r="A22" s="246"/>
      <c r="B22" s="179">
        <v>310</v>
      </c>
      <c r="C22" s="180" t="s">
        <v>47</v>
      </c>
      <c r="D22" s="180" t="s">
        <v>48</v>
      </c>
      <c r="E22" s="74">
        <v>0</v>
      </c>
      <c r="F22" s="75">
        <v>2</v>
      </c>
      <c r="G22" s="75">
        <v>0</v>
      </c>
      <c r="H22" s="75">
        <v>0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>
        <f t="shared" si="1"/>
        <v>2</v>
      </c>
      <c r="U22" s="208"/>
      <c r="V22" s="77"/>
      <c r="W22" s="39" t="s">
        <v>3</v>
      </c>
      <c r="X22" s="40"/>
      <c r="Y22" s="40"/>
      <c r="Z22" s="41"/>
      <c r="AA22" s="41"/>
      <c r="AB22" s="42"/>
      <c r="AC22" s="43" t="str">
        <f>TEXT( (V23-V22+0.00000000000001),"[hh].mm.ss")</f>
        <v>00.00.00</v>
      </c>
    </row>
    <row r="23" spans="1:29" ht="16.5" thickBot="1" x14ac:dyDescent="0.3">
      <c r="A23" s="247"/>
      <c r="B23" s="125"/>
      <c r="C23" s="126"/>
      <c r="D23" s="127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 t="str">
        <f t="shared" si="1"/>
        <v/>
      </c>
      <c r="U23" s="209"/>
      <c r="V23" s="78"/>
      <c r="W23" s="44" t="s">
        <v>12</v>
      </c>
      <c r="X23" s="45"/>
      <c r="Y23" s="45"/>
      <c r="Z23" s="46"/>
      <c r="AA23" s="47"/>
      <c r="AB23" s="48"/>
      <c r="AC23" s="49" t="str">
        <f>TEXT(IF($E21="","",(IF($E22="",T21/(15-(COUNTIF($E21:$S21,""))),(IF($E23="",(T21+T22)/(30-(COUNTIF($E21:$S21,"")+COUNTIF($E22:$S22,""))), (T21+T22+T23)/(45-(COUNTIF($E21:$S21,"")+COUNTIF($E22:$S22,"")+COUNTIF($E23:$S23,"")))))))),"0,00")</f>
        <v>0,50</v>
      </c>
    </row>
    <row r="24" spans="1:29" ht="15" x14ac:dyDescent="0.25">
      <c r="A24" s="63"/>
      <c r="B24" s="88"/>
      <c r="C24" s="89"/>
      <c r="D24" s="90"/>
      <c r="E24" s="73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248"/>
      <c r="V24" s="61"/>
      <c r="W24" s="50"/>
      <c r="X24" s="50"/>
      <c r="Y24" s="50"/>
      <c r="Z24" s="50"/>
      <c r="AA24" s="50"/>
      <c r="AB24" s="51"/>
      <c r="AC24" s="52"/>
    </row>
    <row r="25" spans="1:29" ht="15.75" thickBot="1" x14ac:dyDescent="0.3">
      <c r="A25" s="64"/>
      <c r="B25" s="91"/>
      <c r="C25" s="92"/>
      <c r="D25" s="93"/>
      <c r="E25" s="6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  <c r="U25" s="249"/>
      <c r="V25" s="55"/>
      <c r="W25" s="56"/>
      <c r="X25" s="56"/>
      <c r="Y25" s="56"/>
      <c r="Z25" s="56"/>
      <c r="AA25" s="56"/>
      <c r="AB25" s="57"/>
      <c r="AC25" s="58"/>
    </row>
    <row r="26" spans="1:29" ht="16.5" thickBot="1" x14ac:dyDescent="0.3">
      <c r="A26" s="65"/>
      <c r="B26" s="91"/>
      <c r="C26" s="92"/>
      <c r="D26" s="93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249"/>
      <c r="V26" s="77"/>
      <c r="W26" s="39"/>
      <c r="X26" s="40"/>
      <c r="Y26" s="40"/>
      <c r="Z26" s="41"/>
      <c r="AA26" s="41"/>
      <c r="AB26" s="42"/>
      <c r="AC26" s="43"/>
    </row>
    <row r="27" spans="1:29" ht="16.5" thickBot="1" x14ac:dyDescent="0.3">
      <c r="A27" s="66"/>
      <c r="B27" s="94"/>
      <c r="C27" s="95"/>
      <c r="D27" s="96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1"/>
      <c r="U27" s="250"/>
      <c r="V27" s="82"/>
      <c r="W27" s="44"/>
      <c r="X27" s="45"/>
      <c r="Y27" s="45"/>
      <c r="Z27" s="46"/>
      <c r="AA27" s="47"/>
      <c r="AB27" s="48"/>
      <c r="AC27" s="49"/>
    </row>
    <row r="28" spans="1:29" ht="15" x14ac:dyDescent="0.25">
      <c r="A28" s="63"/>
      <c r="B28" s="88"/>
      <c r="C28" s="89"/>
      <c r="D28" s="90"/>
      <c r="E28" s="73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248"/>
      <c r="V28" s="61"/>
      <c r="W28" s="50"/>
      <c r="X28" s="50"/>
      <c r="Y28" s="50"/>
      <c r="Z28" s="50"/>
      <c r="AA28" s="50"/>
      <c r="AB28" s="51"/>
      <c r="AC28" s="52"/>
    </row>
    <row r="29" spans="1:29" ht="15.75" thickBot="1" x14ac:dyDescent="0.3">
      <c r="A29" s="64"/>
      <c r="B29" s="91"/>
      <c r="C29" s="92"/>
      <c r="D29" s="93"/>
      <c r="E29" s="6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249"/>
      <c r="V29" s="55"/>
      <c r="W29" s="56"/>
      <c r="X29" s="56"/>
      <c r="Y29" s="56"/>
      <c r="Z29" s="56"/>
      <c r="AA29" s="56"/>
      <c r="AB29" s="57"/>
      <c r="AC29" s="58"/>
    </row>
    <row r="30" spans="1:29" ht="16.5" thickBot="1" x14ac:dyDescent="0.3">
      <c r="A30" s="65"/>
      <c r="B30" s="91"/>
      <c r="C30" s="92"/>
      <c r="D30" s="93"/>
      <c r="E30" s="74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249"/>
      <c r="V30" s="77"/>
      <c r="W30" s="39"/>
      <c r="X30" s="40"/>
      <c r="Y30" s="40"/>
      <c r="Z30" s="41"/>
      <c r="AA30" s="41"/>
      <c r="AB30" s="42"/>
      <c r="AC30" s="43"/>
    </row>
    <row r="31" spans="1:29" ht="16.5" thickBot="1" x14ac:dyDescent="0.3">
      <c r="A31" s="66"/>
      <c r="B31" s="94"/>
      <c r="C31" s="95"/>
      <c r="D31" s="96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250"/>
      <c r="V31" s="78"/>
      <c r="W31" s="44"/>
      <c r="X31" s="45"/>
      <c r="Y31" s="45"/>
      <c r="Z31" s="46"/>
      <c r="AA31" s="47"/>
      <c r="AB31" s="48"/>
      <c r="AC31" s="49"/>
    </row>
    <row r="32" spans="1:29" ht="15" x14ac:dyDescent="0.25">
      <c r="A32" s="63"/>
      <c r="B32" s="88"/>
      <c r="C32" s="89"/>
      <c r="D32" s="90"/>
      <c r="E32" s="73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248"/>
      <c r="V32" s="61"/>
      <c r="W32" s="50"/>
      <c r="X32" s="50"/>
      <c r="Y32" s="50"/>
      <c r="Z32" s="50"/>
      <c r="AA32" s="50"/>
      <c r="AB32" s="51"/>
      <c r="AC32" s="52"/>
    </row>
    <row r="33" spans="1:29" ht="15.75" thickBot="1" x14ac:dyDescent="0.3">
      <c r="A33" s="64"/>
      <c r="B33" s="91"/>
      <c r="C33" s="92"/>
      <c r="D33" s="93"/>
      <c r="E33" s="6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4"/>
      <c r="U33" s="249"/>
      <c r="V33" s="55"/>
      <c r="W33" s="56"/>
      <c r="X33" s="56"/>
      <c r="Y33" s="56"/>
      <c r="Z33" s="56"/>
      <c r="AA33" s="56"/>
      <c r="AB33" s="57"/>
      <c r="AC33" s="58"/>
    </row>
    <row r="34" spans="1:29" ht="16.5" thickBot="1" x14ac:dyDescent="0.3">
      <c r="A34" s="65"/>
      <c r="B34" s="91"/>
      <c r="C34" s="92"/>
      <c r="D34" s="93"/>
      <c r="E34" s="7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6"/>
      <c r="U34" s="249"/>
      <c r="V34" s="77"/>
      <c r="W34" s="39"/>
      <c r="X34" s="40"/>
      <c r="Y34" s="40"/>
      <c r="Z34" s="41"/>
      <c r="AA34" s="41"/>
      <c r="AB34" s="42"/>
      <c r="AC34" s="43"/>
    </row>
    <row r="35" spans="1:29" ht="16.5" thickBot="1" x14ac:dyDescent="0.3">
      <c r="A35" s="66"/>
      <c r="B35" s="94"/>
      <c r="C35" s="95"/>
      <c r="D35" s="96"/>
      <c r="E35" s="70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250"/>
      <c r="V35" s="78"/>
      <c r="W35" s="44"/>
      <c r="X35" s="45"/>
      <c r="Y35" s="45"/>
      <c r="Z35" s="46"/>
      <c r="AA35" s="47"/>
      <c r="AB35" s="48"/>
      <c r="AC35" s="49"/>
    </row>
    <row r="36" spans="1:29" ht="15" x14ac:dyDescent="0.25">
      <c r="A36" s="63"/>
      <c r="B36" s="88"/>
      <c r="C36" s="89"/>
      <c r="D36" s="90"/>
      <c r="E36" s="73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/>
      <c r="U36" s="248"/>
      <c r="V36" s="61"/>
      <c r="W36" s="50"/>
      <c r="X36" s="50"/>
      <c r="Y36" s="50"/>
      <c r="Z36" s="50"/>
      <c r="AA36" s="50"/>
      <c r="AB36" s="51"/>
      <c r="AC36" s="52"/>
    </row>
    <row r="37" spans="1:29" ht="15.75" thickBot="1" x14ac:dyDescent="0.3">
      <c r="A37" s="64"/>
      <c r="B37" s="91"/>
      <c r="C37" s="92"/>
      <c r="D37" s="93"/>
      <c r="E37" s="62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249"/>
      <c r="V37" s="55"/>
      <c r="W37" s="56"/>
      <c r="X37" s="56"/>
      <c r="Y37" s="56"/>
      <c r="Z37" s="56"/>
      <c r="AA37" s="56"/>
      <c r="AB37" s="57"/>
      <c r="AC37" s="58"/>
    </row>
    <row r="38" spans="1:29" ht="16.5" thickBot="1" x14ac:dyDescent="0.3">
      <c r="A38" s="65"/>
      <c r="B38" s="91"/>
      <c r="C38" s="92"/>
      <c r="D38" s="93"/>
      <c r="E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6"/>
      <c r="U38" s="249"/>
      <c r="V38" s="77"/>
      <c r="W38" s="39"/>
      <c r="X38" s="40"/>
      <c r="Y38" s="40"/>
      <c r="Z38" s="41"/>
      <c r="AA38" s="41"/>
      <c r="AB38" s="42"/>
      <c r="AC38" s="43"/>
    </row>
    <row r="39" spans="1:29" ht="16.5" thickBot="1" x14ac:dyDescent="0.3">
      <c r="A39" s="66"/>
      <c r="B39" s="94"/>
      <c r="C39" s="95"/>
      <c r="D39" s="96"/>
      <c r="E39" s="70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  <c r="U39" s="250"/>
      <c r="V39" s="78"/>
      <c r="W39" s="44"/>
      <c r="X39" s="45"/>
      <c r="Y39" s="45"/>
      <c r="Z39" s="46"/>
      <c r="AA39" s="47"/>
      <c r="AB39" s="48"/>
      <c r="AC39" s="49"/>
    </row>
    <row r="40" spans="1:29" ht="15" x14ac:dyDescent="0.25">
      <c r="A40" s="63"/>
      <c r="B40" s="88"/>
      <c r="C40" s="89"/>
      <c r="D40" s="90"/>
      <c r="E40" s="73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60"/>
      <c r="U40" s="248"/>
      <c r="V40" s="61"/>
      <c r="W40" s="50"/>
      <c r="X40" s="50"/>
      <c r="Y40" s="50"/>
      <c r="Z40" s="50"/>
      <c r="AA40" s="50"/>
      <c r="AB40" s="51"/>
      <c r="AC40" s="52"/>
    </row>
    <row r="41" spans="1:29" ht="15.75" thickBot="1" x14ac:dyDescent="0.3">
      <c r="A41" s="64"/>
      <c r="B41" s="91"/>
      <c r="C41" s="92"/>
      <c r="D41" s="93"/>
      <c r="E41" s="62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  <c r="U41" s="249"/>
      <c r="V41" s="55"/>
      <c r="W41" s="56"/>
      <c r="X41" s="56"/>
      <c r="Y41" s="56"/>
      <c r="Z41" s="56"/>
      <c r="AA41" s="56"/>
      <c r="AB41" s="57"/>
      <c r="AC41" s="58"/>
    </row>
    <row r="42" spans="1:29" ht="16.5" thickBot="1" x14ac:dyDescent="0.3">
      <c r="A42" s="65"/>
      <c r="B42" s="91"/>
      <c r="C42" s="92"/>
      <c r="D42" s="93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U42" s="249"/>
      <c r="V42" s="77"/>
      <c r="W42" s="39"/>
      <c r="X42" s="40"/>
      <c r="Y42" s="40"/>
      <c r="Z42" s="41"/>
      <c r="AA42" s="41"/>
      <c r="AB42" s="42"/>
      <c r="AC42" s="43"/>
    </row>
    <row r="43" spans="1:29" ht="16.5" thickBot="1" x14ac:dyDescent="0.3">
      <c r="A43" s="66"/>
      <c r="B43" s="94"/>
      <c r="C43" s="95"/>
      <c r="D43" s="96"/>
      <c r="E43" s="70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250"/>
      <c r="V43" s="78"/>
      <c r="W43" s="44"/>
      <c r="X43" s="45"/>
      <c r="Y43" s="45"/>
      <c r="Z43" s="46"/>
      <c r="AA43" s="47"/>
      <c r="AB43" s="48"/>
      <c r="AC43" s="49"/>
    </row>
    <row r="44" spans="1:29" ht="15" x14ac:dyDescent="0.25">
      <c r="A44" s="63"/>
      <c r="B44" s="88"/>
      <c r="C44" s="89"/>
      <c r="D44" s="90"/>
      <c r="E44" s="73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60"/>
      <c r="U44" s="248"/>
      <c r="V44" s="61"/>
      <c r="W44" s="50"/>
      <c r="X44" s="50"/>
      <c r="Y44" s="50"/>
      <c r="Z44" s="50"/>
      <c r="AA44" s="50"/>
      <c r="AB44" s="51"/>
      <c r="AC44" s="52"/>
    </row>
    <row r="45" spans="1:29" ht="15.75" thickBot="1" x14ac:dyDescent="0.3">
      <c r="A45" s="64"/>
      <c r="B45" s="91"/>
      <c r="C45" s="92"/>
      <c r="D45" s="93"/>
      <c r="E45" s="6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4"/>
      <c r="U45" s="249"/>
      <c r="V45" s="55"/>
      <c r="W45" s="56"/>
      <c r="X45" s="56"/>
      <c r="Y45" s="56"/>
      <c r="Z45" s="56"/>
      <c r="AA45" s="56"/>
      <c r="AB45" s="57"/>
      <c r="AC45" s="58"/>
    </row>
    <row r="46" spans="1:29" ht="16.5" thickBot="1" x14ac:dyDescent="0.3">
      <c r="A46" s="65"/>
      <c r="B46" s="91"/>
      <c r="C46" s="92"/>
      <c r="D46" s="93"/>
      <c r="E46" s="74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  <c r="U46" s="249"/>
      <c r="V46" s="77"/>
      <c r="W46" s="39"/>
      <c r="X46" s="40"/>
      <c r="Y46" s="40"/>
      <c r="Z46" s="41"/>
      <c r="AA46" s="41"/>
      <c r="AB46" s="42"/>
      <c r="AC46" s="43"/>
    </row>
    <row r="47" spans="1:29" ht="16.5" thickBot="1" x14ac:dyDescent="0.3">
      <c r="A47" s="66"/>
      <c r="B47" s="94"/>
      <c r="C47" s="95"/>
      <c r="D47" s="96"/>
      <c r="E47" s="79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  <c r="U47" s="250"/>
      <c r="V47" s="82"/>
      <c r="W47" s="44"/>
      <c r="X47" s="45"/>
      <c r="Y47" s="45"/>
      <c r="Z47" s="46"/>
      <c r="AA47" s="47"/>
      <c r="AB47" s="48"/>
      <c r="AC47" s="49"/>
    </row>
  </sheetData>
  <mergeCells count="19">
    <mergeCell ref="U8:U11"/>
    <mergeCell ref="A3:AB3"/>
    <mergeCell ref="A1:C1"/>
    <mergeCell ref="D1:S1"/>
    <mergeCell ref="A2:C2"/>
    <mergeCell ref="D2:S2"/>
    <mergeCell ref="A9:A11"/>
    <mergeCell ref="U40:U43"/>
    <mergeCell ref="U44:U47"/>
    <mergeCell ref="U24:U27"/>
    <mergeCell ref="U28:U31"/>
    <mergeCell ref="U32:U35"/>
    <mergeCell ref="U36:U39"/>
    <mergeCell ref="A13:A15"/>
    <mergeCell ref="A17:A19"/>
    <mergeCell ref="A21:A23"/>
    <mergeCell ref="U12:U15"/>
    <mergeCell ref="U16:U19"/>
    <mergeCell ref="U20:U23"/>
  </mergeCells>
  <phoneticPr fontId="0" type="noConversion"/>
  <pageMargins left="0.75" right="0.75" top="1" bottom="1" header="0.4921259845" footer="0.4921259845"/>
  <pageSetup paperSize="9" scale="77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18" t="s">
        <v>22</v>
      </c>
      <c r="B1" s="219"/>
      <c r="C1" s="220"/>
      <c r="D1" s="210" t="s">
        <v>42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2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21"/>
      <c r="B2" s="222"/>
      <c r="C2" s="223"/>
      <c r="D2" s="213" t="s">
        <v>19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5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16" t="s">
        <v>11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81"/>
      <c r="B5" s="182" t="s">
        <v>112</v>
      </c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42918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74" t="s">
        <v>15</v>
      </c>
      <c r="B6" s="67" t="s">
        <v>16</v>
      </c>
      <c r="C6" s="68"/>
      <c r="D6" s="69" t="s">
        <v>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0</v>
      </c>
      <c r="U6" s="26"/>
      <c r="V6" s="27"/>
      <c r="W6" s="28" t="s">
        <v>10</v>
      </c>
      <c r="X6" s="29"/>
      <c r="Y6" s="29"/>
      <c r="Z6" s="30"/>
      <c r="AA6" s="30"/>
      <c r="AB6" s="30"/>
      <c r="AC6" s="31"/>
    </row>
    <row r="7" spans="1:29" ht="15.75" thickBot="1" x14ac:dyDescent="0.3">
      <c r="A7" s="175" t="s">
        <v>4</v>
      </c>
      <c r="B7" s="99" t="s">
        <v>17</v>
      </c>
      <c r="C7" s="100"/>
      <c r="D7" s="101" t="s">
        <v>20</v>
      </c>
      <c r="E7" s="32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3" t="s">
        <v>8</v>
      </c>
      <c r="U7" s="33" t="s">
        <v>1</v>
      </c>
      <c r="V7" s="34" t="s">
        <v>9</v>
      </c>
      <c r="W7" s="35">
        <v>0</v>
      </c>
      <c r="X7" s="36">
        <v>1</v>
      </c>
      <c r="Y7" s="36">
        <v>2</v>
      </c>
      <c r="Z7" s="36">
        <v>3</v>
      </c>
      <c r="AA7" s="36">
        <v>5</v>
      </c>
      <c r="AB7" s="37" t="s">
        <v>2</v>
      </c>
      <c r="AC7" s="38">
        <v>20</v>
      </c>
    </row>
    <row r="8" spans="1:29" ht="15.75" x14ac:dyDescent="0.25">
      <c r="A8" s="178"/>
      <c r="B8" s="128"/>
      <c r="C8" s="129"/>
      <c r="D8" s="130" t="s">
        <v>24</v>
      </c>
      <c r="E8" s="73">
        <v>0</v>
      </c>
      <c r="F8" s="59">
        <v>0</v>
      </c>
      <c r="G8" s="59">
        <v>0</v>
      </c>
      <c r="H8" s="59">
        <v>0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>
        <f t="shared" ref="T8:T19" si="0">IF(E8="","",SUM(E8:S8)+(COUNTIF(E8:S8,"5*")*5))</f>
        <v>0</v>
      </c>
      <c r="U8" s="207" t="s">
        <v>58</v>
      </c>
      <c r="V8" s="61">
        <f>SUM(T8:T11)+IF(ISNUMBER(U8),U8,0)+IF(ISNUMBER(U10),U10,0)+IF(ISNUMBER(U11),U11,0)</f>
        <v>0</v>
      </c>
      <c r="W8" s="50">
        <f>COUNTIF($E8:$S8,0)+COUNTIF($E9:$S9,0)+COUNTIF($E10:$S10,0)+COUNTIF($E11:$S11,0)</f>
        <v>12</v>
      </c>
      <c r="X8" s="50">
        <f>COUNTIF($E8:$S8,1)+COUNTIF($E9:$S9,1)+COUNTIF($E10:$S10,1)+COUNTIF($E11:$S11,1)</f>
        <v>0</v>
      </c>
      <c r="Y8" s="50">
        <f>COUNTIF($E8:$S8,2)+COUNTIF($E9:$S9,2)+COUNTIF($E10:$S10,2)+COUNTIF($E11:$S11,2)</f>
        <v>0</v>
      </c>
      <c r="Z8" s="50">
        <f>COUNTIF($E8:$S8,3)+COUNTIF($E9:$S9,3)+COUNTIF($E10:$S10,3)+COUNTIF($E11:$S11,3)</f>
        <v>0</v>
      </c>
      <c r="AA8" s="50">
        <f>COUNTIF($E8:$S8,5)+COUNTIF($E9:$S9,5)+COUNTIF($E10:$S10,5)+COUNTIF($E11:$S11,5)</f>
        <v>0</v>
      </c>
      <c r="AB8" s="51">
        <f>COUNTIF($E8:$S8,"5*")+COUNTIF($E9:$S9,"5*")+COUNTIF($E10:$S10,"5*")</f>
        <v>0</v>
      </c>
      <c r="AC8" s="52">
        <f>COUNTIF($E8:$S8,20)+COUNTIF($E9:$S9,20)+COUNTIF($E10:$S10,20)</f>
        <v>0</v>
      </c>
    </row>
    <row r="9" spans="1:29" ht="16.5" thickBot="1" x14ac:dyDescent="0.3">
      <c r="A9" s="245" t="s">
        <v>7</v>
      </c>
      <c r="B9" s="122"/>
      <c r="C9" s="123"/>
      <c r="D9" s="124"/>
      <c r="E9" s="62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>
        <f t="shared" si="0"/>
        <v>0</v>
      </c>
      <c r="U9" s="208"/>
      <c r="V9" s="55"/>
      <c r="W9" s="56"/>
      <c r="X9" s="56"/>
      <c r="Y9" s="56"/>
      <c r="Z9" s="56"/>
      <c r="AA9" s="56"/>
      <c r="AB9" s="57"/>
      <c r="AC9" s="58"/>
    </row>
    <row r="10" spans="1:29" ht="16.5" thickBot="1" x14ac:dyDescent="0.3">
      <c r="A10" s="246"/>
      <c r="B10" s="179">
        <v>309</v>
      </c>
      <c r="C10" s="180" t="s">
        <v>52</v>
      </c>
      <c r="D10" s="180" t="s">
        <v>53</v>
      </c>
      <c r="E10" s="74">
        <v>0</v>
      </c>
      <c r="F10" s="75">
        <v>0</v>
      </c>
      <c r="G10" s="75">
        <v>0</v>
      </c>
      <c r="H10" s="75">
        <v>0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>
        <f t="shared" si="0"/>
        <v>0</v>
      </c>
      <c r="U10" s="208"/>
      <c r="V10" s="77"/>
      <c r="W10" s="39" t="s">
        <v>3</v>
      </c>
      <c r="X10" s="40"/>
      <c r="Y10" s="40"/>
      <c r="Z10" s="41"/>
      <c r="AA10" s="41"/>
      <c r="AB10" s="42"/>
      <c r="AC10" s="43" t="str">
        <f>TEXT( (V11-V10+0.00000000000001),"[hh].mm.ss")</f>
        <v>00.00.00</v>
      </c>
    </row>
    <row r="11" spans="1:29" ht="16.5" thickBot="1" x14ac:dyDescent="0.3">
      <c r="A11" s="247"/>
      <c r="B11" s="125"/>
      <c r="C11" s="126"/>
      <c r="D11" s="127"/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 t="str">
        <f t="shared" si="0"/>
        <v/>
      </c>
      <c r="U11" s="209"/>
      <c r="V11" s="78"/>
      <c r="W11" s="44" t="s">
        <v>12</v>
      </c>
      <c r="X11" s="45"/>
      <c r="Y11" s="45"/>
      <c r="Z11" s="46"/>
      <c r="AA11" s="47"/>
      <c r="AB11" s="48"/>
      <c r="AC11" s="49" t="str">
        <f>TEXT(IF($E9="","",(IF($E10="",T9/(15-(COUNTIF($E9:$S9,""))),(IF($E11="",(T9+T10)/(30-(COUNTIF($E9:$S9,"")+COUNTIF($E10:$S10,""))), (T9+T10+T11)/(45-(COUNTIF($E9:$S9,"")+COUNTIF($E10:$S10,"")+COUNTIF($E11:$S11,"")))))))),"0,00")</f>
        <v>0,00</v>
      </c>
    </row>
    <row r="12" spans="1:29" ht="15.75" x14ac:dyDescent="0.25">
      <c r="A12" s="178"/>
      <c r="B12" s="128"/>
      <c r="C12" s="129"/>
      <c r="D12" s="130" t="s">
        <v>24</v>
      </c>
      <c r="E12" s="73">
        <v>0</v>
      </c>
      <c r="F12" s="59">
        <v>1</v>
      </c>
      <c r="G12" s="59">
        <v>0</v>
      </c>
      <c r="H12" s="59">
        <v>1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>
        <f t="shared" si="0"/>
        <v>2</v>
      </c>
      <c r="U12" s="207" t="s">
        <v>59</v>
      </c>
      <c r="V12" s="61">
        <f>SUM(T12:T15)+IF(ISNUMBER(U12),U12,0)+IF(ISNUMBER(U14),U14,0)+IF(ISNUMBER(U15),U15,0)</f>
        <v>3</v>
      </c>
      <c r="W12" s="50">
        <f>COUNTIF($E12:$S12,0)+COUNTIF($E13:$S13,0)+COUNTIF($E14:$S14,0)+COUNTIF($E15:$S15,0)</f>
        <v>9</v>
      </c>
      <c r="X12" s="50">
        <f>COUNTIF($E12:$S12,1)+COUNTIF($E13:$S13,1)+COUNTIF($E14:$S14,1)+COUNTIF($E15:$S15,1)</f>
        <v>3</v>
      </c>
      <c r="Y12" s="50">
        <f>COUNTIF($E12:$S12,2)+COUNTIF($E13:$S13,2)+COUNTIF($E14:$S14,2)+COUNTIF($E15:$S15,2)</f>
        <v>0</v>
      </c>
      <c r="Z12" s="50">
        <f>COUNTIF($E12:$S12,3)+COUNTIF($E13:$S13,3)+COUNTIF($E14:$S14,3)+COUNTIF($E15:$S15,3)</f>
        <v>0</v>
      </c>
      <c r="AA12" s="50">
        <f>COUNTIF($E12:$S12,5)+COUNTIF($E13:$S13,5)+COUNTIF($E14:$S14,5)+COUNTIF($E15:$S15,5)</f>
        <v>0</v>
      </c>
      <c r="AB12" s="51">
        <f>COUNTIF($E12:$S12,"5*")+COUNTIF($E13:$S13,"5*")+COUNTIF($E14:$S14,"5*")</f>
        <v>0</v>
      </c>
      <c r="AC12" s="52">
        <f>COUNTIF($E12:$S12,20)+COUNTIF($E13:$S13,20)+COUNTIF($E14:$S14,20)</f>
        <v>0</v>
      </c>
    </row>
    <row r="13" spans="1:29" ht="16.5" thickBot="1" x14ac:dyDescent="0.3">
      <c r="A13" s="245" t="s">
        <v>7</v>
      </c>
      <c r="B13" s="122"/>
      <c r="C13" s="123"/>
      <c r="D13" s="124"/>
      <c r="E13" s="62">
        <v>0</v>
      </c>
      <c r="F13" s="53">
        <v>0</v>
      </c>
      <c r="G13" s="53">
        <v>1</v>
      </c>
      <c r="H13" s="53">
        <v>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4">
        <f t="shared" si="0"/>
        <v>1</v>
      </c>
      <c r="U13" s="208"/>
      <c r="V13" s="55"/>
      <c r="W13" s="56"/>
      <c r="X13" s="56"/>
      <c r="Y13" s="56"/>
      <c r="Z13" s="56"/>
      <c r="AA13" s="56"/>
      <c r="AB13" s="57"/>
      <c r="AC13" s="58"/>
    </row>
    <row r="14" spans="1:29" ht="16.5" thickBot="1" x14ac:dyDescent="0.3">
      <c r="A14" s="246"/>
      <c r="B14" s="179">
        <v>314</v>
      </c>
      <c r="C14" s="180" t="s">
        <v>57</v>
      </c>
      <c r="D14" s="180" t="s">
        <v>111</v>
      </c>
      <c r="E14" s="74">
        <v>0</v>
      </c>
      <c r="F14" s="75">
        <v>0</v>
      </c>
      <c r="G14" s="75">
        <v>0</v>
      </c>
      <c r="H14" s="75">
        <v>0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>
        <f t="shared" si="0"/>
        <v>0</v>
      </c>
      <c r="U14" s="208"/>
      <c r="V14" s="77"/>
      <c r="W14" s="39" t="s">
        <v>3</v>
      </c>
      <c r="X14" s="40"/>
      <c r="Y14" s="40"/>
      <c r="Z14" s="41"/>
      <c r="AA14" s="41"/>
      <c r="AB14" s="42"/>
      <c r="AC14" s="43" t="str">
        <f>TEXT( (V15-V14+0.00000000000001),"[hh].mm.ss")</f>
        <v>00.00.00</v>
      </c>
    </row>
    <row r="15" spans="1:29" ht="16.5" thickBot="1" x14ac:dyDescent="0.3">
      <c r="A15" s="247"/>
      <c r="B15" s="125"/>
      <c r="C15" s="126"/>
      <c r="D15" s="127"/>
      <c r="E15" s="70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 t="str">
        <f t="shared" si="0"/>
        <v/>
      </c>
      <c r="U15" s="209"/>
      <c r="V15" s="78"/>
      <c r="W15" s="44" t="s">
        <v>12</v>
      </c>
      <c r="X15" s="45"/>
      <c r="Y15" s="45"/>
      <c r="Z15" s="46"/>
      <c r="AA15" s="47"/>
      <c r="AB15" s="48"/>
      <c r="AC15" s="49" t="str">
        <f>TEXT(IF($E13="","",(IF($E14="",T13/(15-(COUNTIF($E13:$S13,""))),(IF($E15="",(T13+T14)/(30-(COUNTIF($E13:$S13,"")+COUNTIF($E14:$S14,""))), (T13+T14+T15)/(45-(COUNTIF($E13:$S13,"")+COUNTIF($E14:$S14,"")+COUNTIF($E15:$S15,"")))))))),"0,00")</f>
        <v>0,13</v>
      </c>
    </row>
    <row r="16" spans="1:29" ht="15.75" x14ac:dyDescent="0.25">
      <c r="A16" s="178"/>
      <c r="B16" s="128"/>
      <c r="C16" s="129"/>
      <c r="D16" s="130" t="s">
        <v>24</v>
      </c>
      <c r="E16" s="73">
        <v>3</v>
      </c>
      <c r="F16" s="59">
        <v>2</v>
      </c>
      <c r="G16" s="59">
        <v>2</v>
      </c>
      <c r="H16" s="59">
        <v>1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60">
        <f t="shared" si="0"/>
        <v>8</v>
      </c>
      <c r="U16" s="207" t="s">
        <v>60</v>
      </c>
      <c r="V16" s="61">
        <f>SUM(T16:T19)+IF(ISNUMBER(U16),U16,0)+IF(ISNUMBER(U18),U18,0)+IF(ISNUMBER(U19),U19,0)</f>
        <v>24</v>
      </c>
      <c r="W16" s="50">
        <f>COUNTIF($E16:$S16,0)+COUNTIF($E17:$S17,0)+COUNTIF($E18:$S18,0)+COUNTIF($E19:$S19,0)</f>
        <v>2</v>
      </c>
      <c r="X16" s="50">
        <f>COUNTIF($E16:$S16,1)+COUNTIF($E17:$S17,1)+COUNTIF($E18:$S18,1)+COUNTIF($E19:$S19,1)</f>
        <v>2</v>
      </c>
      <c r="Y16" s="50">
        <f>COUNTIF($E16:$S16,2)+COUNTIF($E17:$S17,2)+COUNTIF($E18:$S18,2)+COUNTIF($E19:$S19,2)</f>
        <v>4</v>
      </c>
      <c r="Z16" s="50">
        <f>COUNTIF($E16:$S16,3)+COUNTIF($E17:$S17,3)+COUNTIF($E18:$S18,3)+COUNTIF($E19:$S19,3)</f>
        <v>3</v>
      </c>
      <c r="AA16" s="50">
        <f>COUNTIF($E16:$S16,5)+COUNTIF($E17:$S17,5)+COUNTIF($E18:$S18,5)+COUNTIF($E19:$S19,5)</f>
        <v>1</v>
      </c>
      <c r="AB16" s="51">
        <f>COUNTIF($E16:$S16,"5*")+COUNTIF($E17:$S17,"5*")+COUNTIF($E18:$S18,"5*")</f>
        <v>0</v>
      </c>
      <c r="AC16" s="52">
        <f>COUNTIF($E16:$S16,20)+COUNTIF($E17:$S17,20)+COUNTIF($E18:$S18,20)</f>
        <v>0</v>
      </c>
    </row>
    <row r="17" spans="1:29" ht="16.5" thickBot="1" x14ac:dyDescent="0.3">
      <c r="A17" s="245" t="s">
        <v>7</v>
      </c>
      <c r="B17" s="122"/>
      <c r="C17" s="123"/>
      <c r="D17" s="124"/>
      <c r="E17" s="62">
        <v>0</v>
      </c>
      <c r="F17" s="53">
        <v>3</v>
      </c>
      <c r="G17" s="53">
        <v>5</v>
      </c>
      <c r="H17" s="53">
        <v>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>
        <f t="shared" si="0"/>
        <v>8</v>
      </c>
      <c r="U17" s="208"/>
      <c r="V17" s="55"/>
      <c r="W17" s="56"/>
      <c r="X17" s="56"/>
      <c r="Y17" s="56"/>
      <c r="Z17" s="56"/>
      <c r="AA17" s="56"/>
      <c r="AB17" s="57"/>
      <c r="AC17" s="58"/>
    </row>
    <row r="18" spans="1:29" ht="16.5" thickBot="1" x14ac:dyDescent="0.3">
      <c r="A18" s="246"/>
      <c r="B18" s="179">
        <v>311</v>
      </c>
      <c r="C18" s="180" t="s">
        <v>54</v>
      </c>
      <c r="D18" s="180" t="s">
        <v>55</v>
      </c>
      <c r="E18" s="74">
        <v>2</v>
      </c>
      <c r="F18" s="75">
        <v>3</v>
      </c>
      <c r="G18" s="75">
        <v>1</v>
      </c>
      <c r="H18" s="75">
        <v>2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>
        <f t="shared" si="0"/>
        <v>8</v>
      </c>
      <c r="U18" s="208"/>
      <c r="V18" s="77"/>
      <c r="W18" s="39" t="s">
        <v>3</v>
      </c>
      <c r="X18" s="40"/>
      <c r="Y18" s="40"/>
      <c r="Z18" s="41"/>
      <c r="AA18" s="41"/>
      <c r="AB18" s="42"/>
      <c r="AC18" s="43" t="str">
        <f>TEXT( (V19-V18+0.00000000000001),"[hh].mm.ss")</f>
        <v>00.00.00</v>
      </c>
    </row>
    <row r="19" spans="1:29" ht="16.5" thickBot="1" x14ac:dyDescent="0.3">
      <c r="A19" s="247"/>
      <c r="B19" s="125"/>
      <c r="C19" s="126"/>
      <c r="D19" s="127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 t="str">
        <f t="shared" si="0"/>
        <v/>
      </c>
      <c r="U19" s="209"/>
      <c r="V19" s="78"/>
      <c r="W19" s="44" t="s">
        <v>12</v>
      </c>
      <c r="X19" s="45"/>
      <c r="Y19" s="45"/>
      <c r="Z19" s="46"/>
      <c r="AA19" s="47"/>
      <c r="AB19" s="48"/>
      <c r="AC19" s="49" t="str">
        <f>TEXT(IF($E17="","",(IF($E18="",T17/(15-(COUNTIF($E17:$S17,""))),(IF($E19="",(T17+T18)/(30-(COUNTIF($E17:$S17,"")+COUNTIF($E18:$S18,""))), (T17+T18+T19)/(45-(COUNTIF($E17:$S17,"")+COUNTIF($E18:$S18,"")+COUNTIF($E19:$S19,"")))))))),"0,00")</f>
        <v>2,00</v>
      </c>
    </row>
    <row r="20" spans="1:29" ht="15.75" x14ac:dyDescent="0.25">
      <c r="A20" s="178"/>
      <c r="B20" s="128"/>
      <c r="C20" s="129"/>
      <c r="D20" s="130" t="s">
        <v>24</v>
      </c>
      <c r="E20" s="73">
        <v>3</v>
      </c>
      <c r="F20" s="59">
        <v>3</v>
      </c>
      <c r="G20" s="59">
        <v>1</v>
      </c>
      <c r="H20" s="59">
        <v>5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>
        <f t="shared" ref="T20:T23" si="1">IF(E20="","",SUM(E20:S20)+(COUNTIF(E20:S20,"5*")*5))</f>
        <v>12</v>
      </c>
      <c r="U20" s="207" t="s">
        <v>61</v>
      </c>
      <c r="V20" s="61">
        <f>SUM(T20:T23)+IF(ISNUMBER(U20),U20,0)+IF(ISNUMBER(U22),U22,0)+IF(ISNUMBER(U23),U23,0)</f>
        <v>29</v>
      </c>
      <c r="W20" s="50">
        <f>COUNTIF($E20:$S20,0)+COUNTIF($E21:$S21,0)+COUNTIF($E22:$S22,0)+COUNTIF($E23:$S23,0)</f>
        <v>1</v>
      </c>
      <c r="X20" s="50">
        <f>COUNTIF($E20:$S20,1)+COUNTIF($E21:$S21,1)+COUNTIF($E22:$S22,1)+COUNTIF($E23:$S23,1)</f>
        <v>4</v>
      </c>
      <c r="Y20" s="50">
        <f>COUNTIF($E20:$S20,2)+COUNTIF($E21:$S21,2)+COUNTIF($E22:$S22,2)+COUNTIF($E23:$S23,2)</f>
        <v>0</v>
      </c>
      <c r="Z20" s="50">
        <f>COUNTIF($E20:$S20,3)+COUNTIF($E21:$S21,3)+COUNTIF($E22:$S22,3)+COUNTIF($E23:$S23,3)</f>
        <v>5</v>
      </c>
      <c r="AA20" s="50">
        <f>COUNTIF($E20:$S20,5)+COUNTIF($E21:$S21,5)+COUNTIF($E22:$S22,5)+COUNTIF($E23:$S23,5)</f>
        <v>2</v>
      </c>
      <c r="AB20" s="51">
        <f>COUNTIF($E20:$S20,"5*")+COUNTIF($E21:$S21,"5*")+COUNTIF($E22:$S22,"5*")</f>
        <v>0</v>
      </c>
      <c r="AC20" s="52">
        <f>COUNTIF($E20:$S20,20)+COUNTIF($E21:$S21,20)+COUNTIF($E22:$S22,20)</f>
        <v>0</v>
      </c>
    </row>
    <row r="21" spans="1:29" ht="16.5" thickBot="1" x14ac:dyDescent="0.3">
      <c r="A21" s="245" t="s">
        <v>7</v>
      </c>
      <c r="B21" s="122"/>
      <c r="C21" s="123"/>
      <c r="D21" s="124"/>
      <c r="E21" s="62">
        <v>5</v>
      </c>
      <c r="F21" s="53">
        <v>3</v>
      </c>
      <c r="G21" s="53">
        <v>1</v>
      </c>
      <c r="H21" s="53">
        <v>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>
        <f t="shared" si="1"/>
        <v>9</v>
      </c>
      <c r="U21" s="208"/>
      <c r="V21" s="55"/>
      <c r="W21" s="56"/>
      <c r="X21" s="56"/>
      <c r="Y21" s="56"/>
      <c r="Z21" s="56"/>
      <c r="AA21" s="56"/>
      <c r="AB21" s="57"/>
      <c r="AC21" s="58"/>
    </row>
    <row r="22" spans="1:29" ht="16.5" thickBot="1" x14ac:dyDescent="0.3">
      <c r="A22" s="246"/>
      <c r="B22" s="179">
        <v>312</v>
      </c>
      <c r="C22" s="180" t="s">
        <v>56</v>
      </c>
      <c r="D22" s="180" t="s">
        <v>34</v>
      </c>
      <c r="E22" s="74">
        <v>3</v>
      </c>
      <c r="F22" s="75">
        <v>1</v>
      </c>
      <c r="G22" s="75">
        <v>1</v>
      </c>
      <c r="H22" s="75">
        <v>3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>
        <f t="shared" si="1"/>
        <v>8</v>
      </c>
      <c r="U22" s="208"/>
      <c r="V22" s="77"/>
      <c r="W22" s="39" t="s">
        <v>3</v>
      </c>
      <c r="X22" s="40"/>
      <c r="Y22" s="40"/>
      <c r="Z22" s="41"/>
      <c r="AA22" s="41"/>
      <c r="AB22" s="42"/>
      <c r="AC22" s="43" t="str">
        <f>TEXT( (V23-V22+0.00000000000001),"[hh].mm.ss")</f>
        <v>00.00.00</v>
      </c>
    </row>
    <row r="23" spans="1:29" ht="16.5" thickBot="1" x14ac:dyDescent="0.3">
      <c r="A23" s="247"/>
      <c r="B23" s="125"/>
      <c r="C23" s="126"/>
      <c r="D23" s="127"/>
      <c r="E23" s="79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 t="str">
        <f t="shared" si="1"/>
        <v/>
      </c>
      <c r="U23" s="209"/>
      <c r="V23" s="82"/>
      <c r="W23" s="44" t="s">
        <v>12</v>
      </c>
      <c r="X23" s="45"/>
      <c r="Y23" s="45"/>
      <c r="Z23" s="46"/>
      <c r="AA23" s="47"/>
      <c r="AB23" s="48"/>
      <c r="AC23" s="49" t="str">
        <f>TEXT(IF($E21="","",(IF($E22="",T21/(15-(COUNTIF($E21:$S21,""))),(IF($E23="",(T21+T22)/(30-(COUNTIF($E21:$S21,"")+COUNTIF($E22:$S22,""))), (T21+T22+T23)/(45-(COUNTIF($E21:$S21,"")+COUNTIF($E22:$S22,"")+COUNTIF($E23:$S23,"")))))))),"0,00")</f>
        <v>2,13</v>
      </c>
    </row>
  </sheetData>
  <mergeCells count="13">
    <mergeCell ref="A1:C1"/>
    <mergeCell ref="D1:S1"/>
    <mergeCell ref="A2:C2"/>
    <mergeCell ref="D2:S2"/>
    <mergeCell ref="A3:AB3"/>
    <mergeCell ref="U20:U23"/>
    <mergeCell ref="U12:U15"/>
    <mergeCell ref="U8:U11"/>
    <mergeCell ref="A9:A11"/>
    <mergeCell ref="U16:U19"/>
    <mergeCell ref="A17:A19"/>
    <mergeCell ref="A21:A23"/>
    <mergeCell ref="A13:A15"/>
  </mergeCells>
  <pageMargins left="0.15748031496062992" right="0.15748031496062992" top="0.54" bottom="0.23622047244094491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5</vt:i4>
      </vt:variant>
    </vt:vector>
  </HeadingPairs>
  <TitlesOfParts>
    <vt:vector size="13" baseType="lpstr">
      <vt:lpstr>A1</vt:lpstr>
      <vt:lpstr>B1</vt:lpstr>
      <vt:lpstr>C1</vt:lpstr>
      <vt:lpstr>V1</vt:lpstr>
      <vt:lpstr>Cc1</vt:lpstr>
      <vt:lpstr>HOBBY</vt:lpstr>
      <vt:lpstr>Ž1 -8rokov</vt:lpstr>
      <vt:lpstr>Ž2 +8rokov</vt:lpstr>
      <vt:lpstr>'A1'!Oblasť_tlače</vt:lpstr>
      <vt:lpstr>'C1'!Oblasť_tlače</vt:lpstr>
      <vt:lpstr>HOBBY!Oblasť_tlače</vt:lpstr>
      <vt:lpstr>'Ž1 -8rokov'!Oblasť_tlače</vt:lpstr>
      <vt:lpstr>'Ž2 +8rokov'!Oblasť_tlače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SMF</cp:lastModifiedBy>
  <cp:lastPrinted>2017-07-04T13:38:33Z</cp:lastPrinted>
  <dcterms:created xsi:type="dcterms:W3CDTF">2004-07-16T18:28:11Z</dcterms:created>
  <dcterms:modified xsi:type="dcterms:W3CDTF">2017-07-06T08:32:17Z</dcterms:modified>
</cp:coreProperties>
</file>