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xr:revisionPtr revIDLastSave="0" documentId="13_ncr:1_{3C6C0577-8015-42C5-9F80-2A1F786ABF77}" xr6:coauthVersionLast="47" xr6:coauthVersionMax="47" xr10:uidLastSave="{00000000-0000-0000-0000-000000000000}"/>
  <bookViews>
    <workbookView xWindow="-120" yWindow="-120" windowWidth="29040" windowHeight="1572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<sst xmlns="http://schemas.openxmlformats.org/spreadsheetml/2006/main" count="6882" uniqueCount="3169">
  <si>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</si>
  <si>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</si>
  <si>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</si>
  <si>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</si>
  <si>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</si>
  <si>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</si>
  <si>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</si>
  <si>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</si>
  <si>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</si>
  <si>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</si>
  <si>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</si>
  <si>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</si>
  <si>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</si>
  <si>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</si>
  <si>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</si>
  <si>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</si>
  <si>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</si>
  <si>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</si>
  <si>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</si>
  <si>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</si>
  <si>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</si>
  <si>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</si>
  <si>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</si>
  <si>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</si>
  <si>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</si>
  <si>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</si>
  <si>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</si>
  <si>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</si>
  <si>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</si>
  <si>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</si>
  <si>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</si>
  <si>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</si>
  <si>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</si>
  <si>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</si>
  <si>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</si>
  <si>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</si>
  <si>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</si>
  <si>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</si>
  <si>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</si>
  <si>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</si>
  <si>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</si>
  <si>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</si>
  <si>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</si>
  <si>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</si>
  <si>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</si>
  <si>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</si>
  <si>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</si>
  <si>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</si>
  <si>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</si>
  <si>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</si>
  <si>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</si>
  <si>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</si>
  <si>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</si>
  <si>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</si>
  <si>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</si>
  <si>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</si>
  <si>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</si>
  <si>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</si>
  <si>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</si>
  <si>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</si>
  <si>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</si>
  <si>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</si>
  <si>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</si>
  <si>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</si>
  <si>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</si>
  <si>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</si>
  <si>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</si>
  <si>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</si>
  <si>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</si>
  <si>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</si>
  <si>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</si>
  <si>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</si>
  <si>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</si>
  <si>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</si>
  <si>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</si>
  <si>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</si>
  <si>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</si>
  <si>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</si>
  <si>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</si>
  <si>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</si>
  <si>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</si>
  <si>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</si>
  <si>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</si>
  <si>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</si>
  <si>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</si>
  <si>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</si>
  <si>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</si>
  <si>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</si>
  <si>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</si>
  <si>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</si>
  <si>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</si>
  <si>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</si>
  <si>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</si>
  <si>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</si>
  <si>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</si>
  <si>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</si>
  <si>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</si>
  <si>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</si>
  <si>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</si>
  <si>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</si>
  <si>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</si>
  <si>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</si>
  <si>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</si>
  <si>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</si>
  <si>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</si>
  <si>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</si>
  <si>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</si>
  <si>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</si>
  <si>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</si>
  <si>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</si>
  <si>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</si>
  <si>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</si>
  <si>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</si>
  <si>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</si>
  <si>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</si>
  <si>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</si>
  <si>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</si>
  <si>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</si>
  <si>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</si>
  <si>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</si>
  <si>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</si>
  <si>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</si>
  <si>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</si>
  <si>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</si>
  <si>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</si>
  <si>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</si>
  <si>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</si>
  <si>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</si>
  <si>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</si>
  <si>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</si>
  <si>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</si>
  <si>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</si>
  <si>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</si>
  <si>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</si>
  <si>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</si>
  <si>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</si>
  <si>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</si>
  <si>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</si>
  <si>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</si>
  <si>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</si>
  <si>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</si>
  <si>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</si>
  <si>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</si>
  <si>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</si>
  <si>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</si>
  <si>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</si>
  <si>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</si>
  <si>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</si>
  <si>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</si>
  <si>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</si>
  <si>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</si>
  <si>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</si>
  <si>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</si>
  <si>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</si>
  <si>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</si>
  <si>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</si>
  <si>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</si>
  <si>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</si>
  <si>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</si>
  <si>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</si>
  <si>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</si>
  <si>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</si>
  <si>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</si>
  <si>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</si>
  <si>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</si>
  <si>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</si>
  <si>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</si>
  <si>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</si>
  <si>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</si>
  <si>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</si>
  <si>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</si>
  <si>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</si>
  <si>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</si>
  <si>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</si>
  <si>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</si>
  <si>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</si>
  <si>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</si>
  <si>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</si>
  <si>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</si>
  <si>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</si>
  <si>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</si>
  <si>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</si>
  <si>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</si>
  <si>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</si>
  <si>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</si>
  <si>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</si>
  <si>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</si>
  <si>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</si>
  <si>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</si>
  <si>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</si>
  <si>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</si>
  <si>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</si>
  <si>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</si>
  <si>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</si>
  <si>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</si>
  <si>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</si>
  <si>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</si>
  <si>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</si>
  <si>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</si>
  <si>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</si>
  <si>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</si>
  <si>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</si>
  <si>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</si>
  <si>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</si>
  <si>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</si>
  <si>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</si>
  <si>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</si>
  <si>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</si>
  <si>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</si>
  <si>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</si>
  <si>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</si>
  <si>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</si>
  <si>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</si>
  <si>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</si>
  <si>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</si>
  <si>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</si>
  <si>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</si>
  <si>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</si>
  <si>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</si>
  <si>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</si>
  <si>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</si>
  <si>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</si>
  <si>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</si>
  <si>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</si>
  <si>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</si>
  <si>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</si>
  <si>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</si>
  <si>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</si>
  <si>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</si>
  <si>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</si>
  <si>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</si>
  <si>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</si>
  <si>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</si>
  <si>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</si>
  <si>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</si>
  <si>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</si>
  <si>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</si>
  <si>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</si>
  <si>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</si>
  <si>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</si>
  <si>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</si>
  <si>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</si>
  <si>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</si>
  <si>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</si>
  <si>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</si>
  <si>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</si>
  <si>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</si>
  <si>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</si>
  <si>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</si>
  <si>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</si>
  <si>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</si>
  <si>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</si>
  <si>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</si>
  <si>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</si>
  <si>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</si>
  <si>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</si>
  <si>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</si>
  <si>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</si>
  <si>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</si>
  <si>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</si>
  <si>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</si>
  <si>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</si>
  <si>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</si>
  <si>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</si>
  <si>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</si>
  <si>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</si>
  <si>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</si>
  <si>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</si>
  <si>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</si>
  <si>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</si>
  <si>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</si>
  <si>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</si>
  <si>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</si>
  <si>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</si>
  <si>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</si>
  <si>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</si>
  <si>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</si>
  <si>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</si>
  <si>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</si>
  <si>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</si>
  <si>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</si>
  <si>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</si>
  <si>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</si>
  <si>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</si>
  <si>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</si>
  <si>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</si>
  <si>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</si>
  <si>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</si>
  <si>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</si>
  <si>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</si>
  <si>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</si>
  <si>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</si>
  <si>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</si>
  <si>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</si>
  <si>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</si>
  <si>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</si>
  <si>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</si>
  <si>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</si>
  <si>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</si>
  <si>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</si>
  <si>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</si>
  <si>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</si>
  <si>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</si>
  <si>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</si>
  <si>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</si>
  <si>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</si>
  <si>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</si>
  <si>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</si>
  <si>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</si>
  <si>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</si>
  <si>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</si>
  <si>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</si>
  <si>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</si>
  <si>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</si>
  <si>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</si>
  <si>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</si>
  <si>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</si>
  <si>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</si>
  <si>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</si>
  <si>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</si>
  <si>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</si>
  <si>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</si>
  <si>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</si>
  <si>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</si>
  <si>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</si>
  <si>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</si>
  <si>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</si>
  <si>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</si>
  <si>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</si>
  <si>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</si>
  <si>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</si>
  <si>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</si>
  <si>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</si>
  <si>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</si>
  <si>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</si>
  <si>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</si>
  <si>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</si>
  <si>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</si>
  <si>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</si>
  <si>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</si>
  <si>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</si>
  <si>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</si>
  <si>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</si>
  <si>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</si>
  <si>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</si>
  <si>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</si>
  <si>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</si>
  <si>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</si>
  <si>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</si>
  <si>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</si>
  <si>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</si>
  <si>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</si>
  <si>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</si>
  <si>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</si>
  <si>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</si>
  <si>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</si>
  <si>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</si>
  <si>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</si>
  <si>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</si>
  <si>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</si>
  <si>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</si>
  <si>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</si>
  <si>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</si>
  <si>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</si>
  <si>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</si>
  <si>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</si>
  <si>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</si>
  <si>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</si>
  <si>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</si>
  <si>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</si>
  <si>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</si>
  <si>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</si>
  <si>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</si>
  <si>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</si>
  <si>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</si>
  <si>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</si>
  <si>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</si>
  <si>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</si>
  <si>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</si>
  <si>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</si>
  <si>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</si>
  <si>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</si>
  <si>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</si>
  <si>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</si>
  <si>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</si>
  <si>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</si>
  <si>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</si>
  <si>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</si>
  <si>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</si>
  <si>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</si>
  <si>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</si>
  <si>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</si>
  <si>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</si>
  <si>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</si>
  <si>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</si>
  <si>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</si>
  <si>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</si>
  <si>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</si>
  <si>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</si>
  <si>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</si>
  <si>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</si>
  <si>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</si>
  <si>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</si>
  <si>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</si>
  <si>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</si>
  <si>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</si>
  <si>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</si>
  <si>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</si>
  <si>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</si>
  <si>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</si>
  <si>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</si>
  <si>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</si>
  <si>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</si>
  <si>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</si>
  <si>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</si>
  <si>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</si>
  <si>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</si>
  <si>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</si>
  <si>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</si>
  <si>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</si>
  <si>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</si>
  <si>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</si>
  <si>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</si>
  <si>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</si>
  <si>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</si>
  <si>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</si>
  <si>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</si>
  <si>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</si>
  <si>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</si>
  <si>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</si>
  <si>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</si>
  <si>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</si>
  <si>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</si>
  <si>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</si>
  <si>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</si>
  <si>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</si>
  <si>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</si>
  <si>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</si>
  <si>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</si>
  <si>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</si>
  <si>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</si>
  <si>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</si>
  <si>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</si>
  <si>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</si>
  <si>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</si>
  <si>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</si>
  <si>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</si>
  <si>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</si>
  <si>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</si>
  <si>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</si>
  <si>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</si>
  <si>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</si>
  <si>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</si>
  <si>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</si>
  <si>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</si>
  <si>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</si>
  <si>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</si>
  <si>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</si>
  <si>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</si>
  <si>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</si>
  <si>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</si>
  <si>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</si>
  <si>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</si>
  <si>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</si>
  <si>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</si>
  <si>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</si>
  <si>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</si>
  <si>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</si>
  <si>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</si>
  <si>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</si>
  <si>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</si>
  <si>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</si>
  <si>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</si>
  <si>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</si>
  <si>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</si>
  <si>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</si>
  <si>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</si>
  <si>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</si>
  <si>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</si>
  <si>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</si>
  <si>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</si>
  <si>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</si>
  <si>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</si>
  <si>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</si>
  <si>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</si>
  <si>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</si>
  <si>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</si>
  <si>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</si>
  <si>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</si>
  <si>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</si>
  <si>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</si>
  <si>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</si>
  <si>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</si>
  <si>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</si>
  <si>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</si>
  <si>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</si>
  <si>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</si>
  <si>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</si>
  <si>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</si>
  <si>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</si>
  <si>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</si>
  <si>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</si>
  <si>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</si>
  <si>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</si>
  <si>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</si>
  <si>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</si>
  <si>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</si>
  <si>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</si>
  <si>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</si>
  <si>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</si>
  <si>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</si>
  <si>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</si>
  <si>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</si>
  <si>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</si>
  <si>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</si>
  <si>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</si>
  <si>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</si>
  <si>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</si>
  <si>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</si>
  <si>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</si>
  <si>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</si>
  <si>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</si>
  <si>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</si>
  <si>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</si>
  <si>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</si>
  <si>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</si>
  <si>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</si>
  <si>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</si>
  <si>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</si>
  <si>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</si>
  <si>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</si>
  <si>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</si>
  <si>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</si>
  <si>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</si>
  <si>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</si>
  <si>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</si>
  <si>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</si>
  <si>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</si>
  <si>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</si>
  <si>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</si>
  <si>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</si>
  <si>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</si>
  <si>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</si>
  <si>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</si>
  <si>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</si>
  <si>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</si>
  <si>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</si>
  <si>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</si>
  <si>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</si>
  <si>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</si>
  <si>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</si>
  <si>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</si>
  <si>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</si>
  <si>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</si>
  <si>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</si>
  <si>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</si>
  <si>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</si>
  <si>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</si>
  <si>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</si>
  <si>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</si>
  <si>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</si>
  <si>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</si>
  <si>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</si>
  <si>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</si>
  <si>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</si>
  <si>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</si>
  <si>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</si>
  <si>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</si>
  <si>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</si>
  <si>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</si>
  <si>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</si>
  <si>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</si>
  <si>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</si>
  <si>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</si>
  <si>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</si>
  <si>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</si>
  <si>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</si>
  <si>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</si>
  <si>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</si>
  <si>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</si>
  <si>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</si>
  <si>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</si>
  <si>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</si>
  <si>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</si>
  <si>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</si>
  <si>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</si>
  <si>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</si>
  <si>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</si>
  <si>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</si>
  <si>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</si>
  <si>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</si>
  <si>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</si>
  <si>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</si>
  <si>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</si>
  <si>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</si>
  <si>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</si>
  <si>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</si>
  <si>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</si>
  <si>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</si>
  <si>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</si>
  <si>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</si>
  <si>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</si>
  <si>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</si>
  <si>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</si>
  <si>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</si>
  <si>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</si>
  <si>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</si>
  <si>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</si>
  <si>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</si>
  <si>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</si>
  <si>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</si>
  <si>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</si>
  <si>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</si>
  <si>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</si>
  <si>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</si>
  <si>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</si>
  <si>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</si>
  <si>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</si>
  <si>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</si>
  <si>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</si>
  <si>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</si>
  <si>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</si>
  <si>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</si>
  <si>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</si>
  <si>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</si>
  <si>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</si>
  <si>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</si>
  <si>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</si>
  <si>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</si>
  <si>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</si>
  <si>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</si>
  <si>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</si>
  <si>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</si>
  <si>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</si>
  <si>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</si>
  <si>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</si>
  <si>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</si>
  <si>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</si>
  <si>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</si>
  <si>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</si>
  <si>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</si>
  <si>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</si>
  <si>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</si>
  <si>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</si>
  <si>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</si>
  <si>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</si>
  <si>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</si>
  <si>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</si>
  <si>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</si>
  <si>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</si>
  <si>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</si>
  <si>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</si>
  <si>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</si>
  <si>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</si>
  <si>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</si>
  <si>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</si>
  <si>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</si>
  <si>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</si>
  <si>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</si>
  <si>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</si>
  <si>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</si>
  <si>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</si>
  <si>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</si>
  <si>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</si>
  <si>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</si>
  <si>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</si>
  <si>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</si>
  <si>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</si>
  <si>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</si>
  <si>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</si>
  <si>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</si>
  <si>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</si>
  <si>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</si>
  <si>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</si>
  <si>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</si>
  <si>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</si>
  <si>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</si>
  <si>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</si>
  <si>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</si>
  <si>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</si>
  <si>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</si>
  <si>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</si>
  <si>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</si>
  <si>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</si>
  <si>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</si>
  <si>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</si>
  <si>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</si>
  <si>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</si>
  <si>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</si>
  <si>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</si>
  <si>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</si>
  <si>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</si>
  <si>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</si>
  <si>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</si>
  <si>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</si>
  <si>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</si>
  <si>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</si>
  <si>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</si>
  <si>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</si>
  <si>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</si>
  <si>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</si>
  <si>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</si>
  <si>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</si>
  <si>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</si>
  <si>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</si>
  <si>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</si>
  <si>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</si>
  <si>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</si>
  <si>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</si>
  <si>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</si>
  <si>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</si>
  <si>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</si>
  <si>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</si>
  <si>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</si>
  <si>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</si>
  <si>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</si>
  <si>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</si>
  <si>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</si>
  <si>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</si>
  <si>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</si>
  <si>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</si>
  <si>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</si>
  <si>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</si>
  <si>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</si>
  <si>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</si>
  <si>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</si>
  <si>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</si>
  <si>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</si>
  <si>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</si>
  <si>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</si>
  <si>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</si>
  <si>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</si>
  <si>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</si>
  <si>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</si>
  <si>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</si>
  <si>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</si>
  <si>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</si>
  <si>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</si>
  <si>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</si>
  <si>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</si>
  <si>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</si>
  <si>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</si>
  <si>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</si>
  <si>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</si>
  <si>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</si>
  <si>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</si>
  <si>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</si>
  <si>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</si>
  <si>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</si>
  <si>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</si>
  <si>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</si>
  <si>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</si>
  <si>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</si>
  <si>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</si>
  <si>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</si>
  <si>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</si>
  <si>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</si>
  <si>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</si>
  <si>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</si>
  <si>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</si>
  <si>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</si>
  <si>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</si>
  <si>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</si>
  <si>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</si>
  <si>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</si>
  <si>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</si>
  <si>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</si>
  <si>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</si>
  <si>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</si>
  <si>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</si>
  <si>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</si>
  <si>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</si>
  <si>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</si>
  <si>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</si>
  <si>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</si>
  <si>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</si>
  <si>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</si>
  <si>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</si>
  <si>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</si>
  <si>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</si>
  <si>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</si>
  <si>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</si>
  <si>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</si>
  <si>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</si>
  <si>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</si>
  <si>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</si>
  <si>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</si>
  <si>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</si>
  <si>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</si>
  <si>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</si>
  <si>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</si>
  <si>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</si>
  <si>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</si>
  <si>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</si>
  <si>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</si>
  <si>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</si>
  <si>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</si>
  <si>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</si>
  <si>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</si>
  <si>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</si>
  <si>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</si>
  <si>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</si>
  <si>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</si>
  <si>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</si>
  <si>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</si>
  <si>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</si>
  <si>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</si>
  <si>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</si>
  <si>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</si>
  <si>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</si>
  <si>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</si>
  <si>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</si>
  <si>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</si>
  <si>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</si>
  <si>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</si>
  <si>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</si>
  <si>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</si>
  <si>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</si>
  <si>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</si>
  <si>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</si>
  <si>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</si>
  <si>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</si>
  <si>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</si>
  <si>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</si>
  <si>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</si>
  <si>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</si>
  <si>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</si>
  <si>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</si>
  <si>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</si>
  <si>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</si>
  <si>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</si>
  <si>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</si>
  <si>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</si>
  <si>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</si>
  <si>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</si>
  <si>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</si>
  <si>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</si>
  <si>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</si>
  <si>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</si>
  <si>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</si>
  <si>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</si>
  <si>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</si>
  <si>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</si>
  <si>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</si>
  <si>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</si>
  <si>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</si>
  <si>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</si>
  <si>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</si>
  <si>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</si>
  <si>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</si>
  <si>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</si>
  <si>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</si>
  <si>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</si>
  <si>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</si>
  <si>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</si>
  <si>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</si>
  <si>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</si>
  <si>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</si>
  <si>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</si>
  <si>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</si>
  <si>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</si>
  <si>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</si>
  <si>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</si>
  <si>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</si>
  <si>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</si>
  <si>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</si>
  <si>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</si>
  <si>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</si>
  <si>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</si>
  <si>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</si>
  <si>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</si>
  <si>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</si>
  <si>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</si>
  <si>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</si>
  <si>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</si>
  <si>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</si>
  <si>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</si>
  <si>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</si>
  <si>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</si>
  <si>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</si>
  <si>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</si>
  <si>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</si>
  <si>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</si>
  <si>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</si>
  <si>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</si>
  <si>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</si>
  <si>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</si>
  <si>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</si>
  <si>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</si>
  <si>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</si>
  <si>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</si>
  <si>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</si>
  <si>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</si>
  <si>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</si>
  <si>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</si>
  <si>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</si>
  <si>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</si>
  <si>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</si>
  <si>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</si>
  <si>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</si>
  <si>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</si>
  <si>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</si>
  <si>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</si>
  <si>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</si>
  <si>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</si>
  <si>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</si>
  <si>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</si>
  <si>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</si>
  <si>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</si>
  <si>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</si>
  <si>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</si>
  <si>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</si>
  <si>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</si>
  <si>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</si>
  <si>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</si>
  <si>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</si>
  <si>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</si>
  <si>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</si>
  <si>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</si>
  <si>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</si>
  <si>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</si>
  <si>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</si>
  <si>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</si>
  <si>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</si>
  <si>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</si>
  <si>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</si>
  <si>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</si>
  <si>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</si>
  <si>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</si>
  <si>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</si>
  <si>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</si>
  <si>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</si>
  <si>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</si>
  <si>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</si>
  <si>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</si>
  <si>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</si>
  <si>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</si>
  <si>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</si>
  <si>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</si>
  <si>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</si>
  <si>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</si>
  <si>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</si>
  <si>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</si>
  <si>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</si>
  <si>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</si>
  <si>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</si>
  <si>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</si>
  <si>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</si>
  <si>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</si>
  <si>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</si>
  <si>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</si>
  <si>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</si>
  <si>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</si>
  <si>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</si>
  <si>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</si>
  <si>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</si>
  <si>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</si>
  <si>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</si>
  <si>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</si>
  <si>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</si>
  <si>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</si>
  <si>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</si>
  <si>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</si>
  <si>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</si>
  <si>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</si>
  <si>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</si>
  <si>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</si>
  <si>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</si>
  <si>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</si>
  <si>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</si>
  <si>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</si>
  <si>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</si>
  <si>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</si>
  <si>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</si>
  <si>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</si>
  <si>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</si>
  <si>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</si>
  <si>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</si>
  <si>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</si>
  <si>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</si>
  <si>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</si>
  <si>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</si>
  <si>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</si>
  <si>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</si>
  <si>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</si>
  <si>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</si>
  <si>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</si>
  <si>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</si>
  <si>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</si>
  <si>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</si>
  <si>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</si>
  <si>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</si>
  <si>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</si>
  <si>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</si>
  <si>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</si>
  <si>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</si>
  <si>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</si>
  <si>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</si>
  <si>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</si>
  <si>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</si>
  <si>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</si>
  <si>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</si>
  <si>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</si>
  <si>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</si>
  <si>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</si>
  <si>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</si>
  <si>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</si>
  <si>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</si>
  <si>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</si>
  <si>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</si>
  <si>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</si>
  <si>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</si>
  <si>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</si>
  <si>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</si>
  <si>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</si>
  <si>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</si>
  <si>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</si>
  <si>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</si>
  <si>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</si>
  <si>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</si>
  <si>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</si>
  <si>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</si>
  <si>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</si>
  <si>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</si>
  <si>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</si>
  <si>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</si>
  <si>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</si>
  <si>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</si>
  <si>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</si>
  <si>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</si>
  <si>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</si>
  <si>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</si>
  <si>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</si>
  <si>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</si>
  <si>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</si>
  <si>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</si>
  <si>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</si>
  <si>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</si>
  <si>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</si>
  <si>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</si>
  <si>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</si>
  <si>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</si>
  <si>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</si>
  <si>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</si>
  <si>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</si>
  <si>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</si>
  <si>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</si>
  <si>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</si>
  <si>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</si>
  <si>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</si>
  <si>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</si>
  <si>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</si>
  <si>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</si>
  <si>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</si>
  <si>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</si>
  <si>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</si>
  <si>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</si>
  <si>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</si>
  <si>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</si>
  <si>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</si>
  <si>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</si>
  <si>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</si>
  <si>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</si>
  <si>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</si>
  <si>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</si>
  <si>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</si>
  <si>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</si>
  <si>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</si>
  <si>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</si>
  <si>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</si>
  <si>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</si>
  <si>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</si>
  <si>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</si>
  <si>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</si>
  <si>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</si>
  <si>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</si>
  <si>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</si>
  <si>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</si>
  <si>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</si>
  <si>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</si>
  <si>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</si>
  <si>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</si>
  <si>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</si>
  <si>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</si>
  <si>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</si>
  <si>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</si>
  <si>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</si>
  <si>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</si>
  <si>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</si>
  <si>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</si>
  <si>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</si>
  <si>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</si>
  <si>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</si>
  <si>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</si>
  <si>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</si>
  <si>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</si>
  <si>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</si>
  <si>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</si>
  <si>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</si>
  <si>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</si>
  <si>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</si>
  <si>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</si>
  <si>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</si>
  <si>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</si>
  <si>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</si>
  <si>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</si>
  <si>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</si>
  <si>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</si>
  <si>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</si>
  <si>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</si>
  <si>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</si>
  <si>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</si>
  <si>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</si>
  <si>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</si>
  <si>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</si>
  <si>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</si>
  <si>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</si>
  <si>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</si>
  <si>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</si>
  <si>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</si>
  <si>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</si>
  <si>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</si>
  <si>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</si>
  <si>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</si>
  <si>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</si>
  <si>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</si>
  <si>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</si>
  <si>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</si>
  <si>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</si>
  <si>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</si>
  <si>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</si>
  <si>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</si>
  <si>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</si>
  <si>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</si>
  <si>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</si>
  <si>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</si>
  <si>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</si>
  <si>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</si>
  <si>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</si>
  <si>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</si>
  <si>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</si>
  <si>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</si>
  <si>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</si>
  <si>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</si>
  <si>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</si>
  <si>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</si>
  <si>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</si>
  <si>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</si>
  <si>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</si>
  <si>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</si>
  <si>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</si>
  <si>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</si>
  <si>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</si>
  <si>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</si>
  <si>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</si>
  <si>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</si>
  <si>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</si>
  <si>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</si>
  <si>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</si>
  <si>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</si>
  <si>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</si>
  <si>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</si>
  <si>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</si>
  <si>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</si>
  <si>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</si>
  <si>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</si>
  <si>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</si>
  <si>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</si>
  <si>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</si>
  <si>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</si>
  <si>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</si>
  <si>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</si>
  <si>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</si>
  <si>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</si>
  <si>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</si>
  <si>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</si>
  <si>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</si>
  <si>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</si>
  <si>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</si>
  <si>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</si>
  <si>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</si>
  <si>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</si>
  <si>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</si>
  <si>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</si>
  <si>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</si>
  <si>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</si>
  <si>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</si>
  <si>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</si>
  <si>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</si>
  <si>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</si>
  <si>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</si>
  <si>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</si>
  <si>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</si>
  <si>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</si>
  <si>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</si>
  <si>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</si>
  <si>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</si>
  <si>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</si>
  <si>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</si>
  <si>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</si>
  <si>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</si>
  <si>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</si>
  <si>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</si>
  <si>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</si>
  <si>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</si>
  <si>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</si>
  <si>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</si>
  <si>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</si>
  <si>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</si>
  <si>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</si>
  <si>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</si>
  <si>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</si>
  <si>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</si>
  <si>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</si>
  <si>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</si>
  <si>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</si>
  <si>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</si>
  <si>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</si>
  <si>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</si>
  <si>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</si>
  <si>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</si>
  <si>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</si>
  <si>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</si>
  <si>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</si>
  <si>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</si>
  <si>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</si>
  <si>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</si>
  <si>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</si>
  <si>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</si>
  <si>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</si>
  <si>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</si>
  <si>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</si>
  <si>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</si>
  <si>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</si>
  <si>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</si>
  <si>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</si>
  <si>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</si>
  <si>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</si>
  <si>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</si>
  <si>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</si>
  <si>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</si>
  <si>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</si>
  <si>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</si>
  <si>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</si>
  <si>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</si>
  <si>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</si>
  <si>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</si>
  <si>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</si>
  <si>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</si>
  <si>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</si>
  <si>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</si>
  <si>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</si>
  <si>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</si>
  <si>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</si>
  <si>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</si>
  <si>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</si>
  <si>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</si>
  <si>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</si>
  <si>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</si>
  <si>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</si>
  <si>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</si>
  <si>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</si>
  <si>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</si>
  <si>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</si>
  <si>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</si>
  <si>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</si>
  <si>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</si>
  <si>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</si>
  <si>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</si>
  <si>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</si>
  <si>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</si>
  <si>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</si>
  <si>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</si>
  <si>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</si>
  <si>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</si>
  <si>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</si>
  <si>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</si>
  <si>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</si>
  <si>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</si>
  <si>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</si>
  <si>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</si>
  <si>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</si>
  <si>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</si>
  <si>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</si>
  <si>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</si>
  <si>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</si>
  <si>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</si>
  <si>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</si>
  <si>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</si>
  <si>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</si>
  <si>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</si>
  <si>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</si>
  <si>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</si>
  <si>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</si>
  <si>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</si>
  <si>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</si>
  <si>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</si>
  <si>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</si>
  <si>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</si>
  <si>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</si>
  <si>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</si>
  <si>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</si>
  <si>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</si>
  <si>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</si>
  <si>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</si>
  <si>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</si>
  <si>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</si>
  <si>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</si>
  <si>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</si>
  <si>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</si>
  <si>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</si>
  <si>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</si>
  <si>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</si>
  <si>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</si>
  <si>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</si>
  <si>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</si>
  <si>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</si>
  <si>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</si>
  <si>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</si>
  <si>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</si>
  <si>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</si>
  <si>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</si>
  <si>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</si>
  <si>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</si>
  <si>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</si>
  <si>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</si>
  <si>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</si>
  <si>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</si>
  <si>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</si>
  <si>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</si>
  <si>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</si>
  <si>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</si>
  <si>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</si>
  <si>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</si>
  <si>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</si>
  <si>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</si>
  <si>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</si>
  <si>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</si>
  <si>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</si>
  <si>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</si>
  <si>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</si>
  <si>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</si>
  <si>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</si>
  <si>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</si>
  <si>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</si>
  <si>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</si>
  <si>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</si>
  <si>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</si>
  <si>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</si>
  <si>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</si>
  <si>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</si>
  <si>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</si>
  <si>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</si>
  <si>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</si>
  <si>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</si>
  <si>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</si>
  <si>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</si>
  <si>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</si>
  <si>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</si>
  <si>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</si>
  <si>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</si>
  <si>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</si>
  <si>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</si>
  <si>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</si>
  <si>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</si>
  <si>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</si>
  <si>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</si>
  <si>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</si>
  <si>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</si>
  <si>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</si>
  <si>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</si>
  <si>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</si>
  <si>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</si>
  <si>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</si>
  <si>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</si>
  <si>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</si>
  <si>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</si>
  <si>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</si>
  <si>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</si>
  <si>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</si>
  <si>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</si>
  <si>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</si>
  <si>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</si>
  <si>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</si>
  <si>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</si>
  <si>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</si>
  <si>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</si>
  <si>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</si>
  <si>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</si>
  <si>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</si>
  <si>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</si>
  <si>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</si>
  <si>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</si>
  <si>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</si>
  <si>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</si>
  <si>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</si>
  <si>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</si>
  <si>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</si>
  <si>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</si>
  <si>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</si>
  <si>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</si>
  <si>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</si>
  <si>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</si>
  <si>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</si>
  <si>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</si>
  <si>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</si>
  <si>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</si>
  <si>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</si>
  <si>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</si>
  <si>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</si>
  <si>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</si>
  <si>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</si>
  <si>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</si>
  <si>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</si>
  <si>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</si>
  <si>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</si>
  <si>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</si>
  <si>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</si>
  <si>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</si>
  <si>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</si>
  <si>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</si>
  <si>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</si>
  <si>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</si>
  <si>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</si>
  <si>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</si>
  <si>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</si>
  <si>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</si>
  <si>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</si>
  <si>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</si>
  <si>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</si>
  <si>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</si>
  <si>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</si>
  <si>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</si>
  <si>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</si>
  <si>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</si>
  <si>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</si>
  <si>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</si>
  <si>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</si>
  <si>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</si>
  <si>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</si>
  <si>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</si>
  <si>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</si>
  <si>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</si>
  <si>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</si>
  <si>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</si>
  <si>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</si>
  <si>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</si>
  <si>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</si>
  <si>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</si>
  <si>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</si>
  <si>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</si>
  <si>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</si>
  <si>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</si>
  <si>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</si>
  <si>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</si>
  <si>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</si>
  <si>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</si>
  <si>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</si>
  <si>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</si>
  <si>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</si>
  <si>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</si>
  <si>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</si>
  <si>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</si>
  <si>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</si>
  <si>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</si>
  <si>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</si>
  <si>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</si>
  <si>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</si>
  <si>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</si>
  <si>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</si>
  <si>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</si>
  <si>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</si>
  <si>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</si>
  <si>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</si>
  <si>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</si>
  <si>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</si>
  <si>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</si>
  <si>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</si>
  <si>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</si>
  <si>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</si>
  <si>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</si>
  <si>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</si>
  <si>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</si>
  <si>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</si>
  <si>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</si>
  <si>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</si>
  <si>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</si>
  <si>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</si>
  <si>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</si>
  <si>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</si>
  <si>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</si>
  <si>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</si>
  <si>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</si>
  <si>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</si>
  <si>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</si>
  <si>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</si>
  <si>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</si>
  <si>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</si>
  <si>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</si>
  <si>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</si>
  <si>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</si>
  <si>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</si>
  <si>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</si>
  <si>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</si>
  <si>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</si>
  <si>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</si>
  <si>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</si>
  <si>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</si>
  <si>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</si>
  <si>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</si>
  <si>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</si>
  <si>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</si>
  <si>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</si>
  <si>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</si>
  <si>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</si>
  <si>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</si>
  <si>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</si>
  <si>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</si>
  <si>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</si>
  <si>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</si>
  <si>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</si>
  <si>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</si>
  <si>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</si>
  <si>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</si>
  <si>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</si>
  <si>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</si>
  <si>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</si>
  <si>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</si>
  <si>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</si>
  <si>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</si>
  <si>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</si>
  <si>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</si>
  <si>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</si>
  <si>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</si>
  <si>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</si>
  <si>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</si>
  <si>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</si>
  <si>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</si>
  <si>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</si>
  <si>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</si>
  <si>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</si>
  <si>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</si>
  <si>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</si>
  <si>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</si>
  <si>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</si>
  <si>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</si>
  <si>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</si>
  <si>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</si>
  <si>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</si>
  <si>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</si>
  <si>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</si>
  <si>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</si>
  <si>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</si>
  <si>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</si>
  <si>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</si>
  <si>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</si>
  <si>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</si>
  <si>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</si>
  <si>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</si>
  <si>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</si>
  <si>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</si>
  <si>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</si>
  <si>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</si>
  <si>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</si>
  <si>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</si>
  <si>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</si>
  <si>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</si>
  <si>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</si>
  <si>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</si>
  <si>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</si>
  <si>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</si>
  <si>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</si>
  <si>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</si>
  <si>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</si>
  <si>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</si>
  <si>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</si>
  <si>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</si>
  <si>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</si>
  <si>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</si>
  <si>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</si>
  <si>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</si>
  <si>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</si>
  <si>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</si>
  <si>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</si>
  <si>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</si>
  <si>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</si>
  <si>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</si>
  <si>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</si>
  <si>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</si>
  <si>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</si>
  <si>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</si>
  <si>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</si>
  <si>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</si>
  <si>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</si>
  <si>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</si>
  <si>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</si>
  <si>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</si>
  <si>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</si>
  <si>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</si>
  <si>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</si>
  <si>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</si>
  <si>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</si>
  <si>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</si>
  <si>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</si>
  <si>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</si>
  <si>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</si>
  <si>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</si>
  <si>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</si>
  <si>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</si>
  <si>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</si>
  <si>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</si>
  <si>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</si>
  <si>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</si>
  <si>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</si>
  <si>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</si>
  <si>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</si>
  <si>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</si>
  <si>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</si>
  <si>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</si>
  <si>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</si>
  <si>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</si>
  <si>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</si>
  <si>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</si>
  <si>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</si>
  <si>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</si>
  <si>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</si>
  <si>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</si>
  <si>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</si>
  <si>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</si>
  <si>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</si>
  <si>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</si>
  <si>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</si>
  <si>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</si>
  <si>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</si>
  <si>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</si>
  <si>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</si>
  <si>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</si>
  <si>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</si>
  <si>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</si>
  <si>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</si>
  <si>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</si>
  <si>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</si>
  <si>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</si>
  <si>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</si>
  <si>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</si>
  <si>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</si>
  <si>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</si>
  <si>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</si>
  <si>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</si>
  <si>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</si>
  <si>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</si>
  <si>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</si>
  <si>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</si>
  <si>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</si>
  <si>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</si>
  <si>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</si>
  <si>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</si>
  <si>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</si>
  <si>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</si>
  <si>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</si>
  <si>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</si>
  <si>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</si>
  <si>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</si>
  <si>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</si>
  <si>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</si>
  <si>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</si>
  <si>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</si>
  <si>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</si>
  <si>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</si>
  <si>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</si>
  <si>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</si>
  <si>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</si>
  <si>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</si>
  <si>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</si>
  <si>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</si>
  <si>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</si>
  <si>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</si>
  <si>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</si>
  <si>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</si>
  <si>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</si>
  <si>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</si>
  <si>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</si>
  <si>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</si>
  <si>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</si>
  <si>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</si>
  <si>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</si>
  <si>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</si>
  <si>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</si>
  <si>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</si>
  <si>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</si>
  <si>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</si>
  <si>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</si>
  <si>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</si>
  <si>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</si>
  <si>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</si>
  <si>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</si>
  <si>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</si>
  <si>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</si>
  <si>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</si>
  <si>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</si>
  <si>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</si>
  <si>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</si>
  <si>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</si>
  <si>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</si>
  <si>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</si>
  <si>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</si>
  <si>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</si>
  <si>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</si>
  <si>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</si>
  <si>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</si>
  <si>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</si>
  <si>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</si>
  <si>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</si>
  <si>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</si>
  <si>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</si>
  <si>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</si>
  <si>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</si>
  <si>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</si>
  <si>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</si>
  <si>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</si>
  <si>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</si>
  <si>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</si>
  <si>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</si>
  <si>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</si>
  <si>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</si>
  <si>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</si>
  <si>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</si>
  <si>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</si>
  <si>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</si>
  <si>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</si>
  <si>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</si>
  <si>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</si>
  <si>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</si>
  <si>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</si>
  <si>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</si>
  <si>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</si>
  <si>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</si>
  <si>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</si>
  <si>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</si>
  <si>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</si>
  <si>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</si>
  <si>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</si>
  <si>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</si>
  <si>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</si>
  <si>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</si>
  <si>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</si>
  <si>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</si>
  <si>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</si>
  <si>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</si>
  <si>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</si>
  <si>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</si>
  <si>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</si>
  <si>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</si>
  <si>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</si>
  <si>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</si>
  <si>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</si>
  <si>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</si>
  <si>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</si>
  <si>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</si>
  <si>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</si>
  <si>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</si>
  <si>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</si>
  <si>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</si>
  <si>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</si>
  <si>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</si>
  <si>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</si>
  <si>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</si>
  <si>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</si>
  <si>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</si>
  <si>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</si>
  <si>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</si>
  <si>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</si>
  <si>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</si>
  <si>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</si>
  <si>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</si>
  <si>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</si>
  <si>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</si>
  <si>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</si>
  <si>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</si>
  <si>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</si>
  <si>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</si>
  <si>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</si>
  <si>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</si>
  <si>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</si>
  <si>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</si>
  <si>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</si>
  <si>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</si>
  <si>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</si>
  <si>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</si>
  <si>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</si>
  <si>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</si>
  <si>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</si>
  <si>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</si>
  <si>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</si>
  <si>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</si>
  <si>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</si>
  <si>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</si>
  <si>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</si>
  <si>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</si>
  <si>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</si>
  <si>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</si>
  <si>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</si>
  <si>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</si>
  <si>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</si>
  <si>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</si>
  <si>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</si>
  <si>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</si>
  <si>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</si>
  <si>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</si>
  <si>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</si>
  <si>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</si>
  <si>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</si>
  <si>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</si>
  <si>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</si>
  <si>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</si>
  <si>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</si>
  <si>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</si>
  <si>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</si>
  <si>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</si>
  <si>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</si>
  <si>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</si>
  <si>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</si>
  <si>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</si>
  <si>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</si>
  <si>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</si>
  <si>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</si>
  <si>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</si>
  <si>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</si>
  <si>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</si>
  <si>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</si>
  <si>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</si>
  <si>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</si>
  <si>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</si>
  <si>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</si>
  <si>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</si>
  <si>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</si>
  <si>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</si>
  <si>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</si>
  <si>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</si>
  <si>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</si>
  <si>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</si>
  <si>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</si>
  <si>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</si>
  <si>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</si>
  <si>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</si>
  <si>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</si>
  <si>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</si>
  <si>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</si>
  <si>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</si>
  <si>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</si>
  <si>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</si>
  <si>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</si>
  <si>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</si>
  <si>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</si>
  <si>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</si>
  <si>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</si>
  <si>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</si>
  <si>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</si>
  <si>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</si>
  <si>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</si>
  <si>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</si>
  <si>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</si>
  <si>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</si>
  <si>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</si>
  <si>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</si>
  <si>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</si>
  <si>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</si>
  <si>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</si>
  <si>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</si>
  <si>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</si>
  <si>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</si>
  <si>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</si>
  <si>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</si>
  <si>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</si>
  <si>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</si>
  <si>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</si>
  <si>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</si>
  <si>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</si>
  <si>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</si>
  <si>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</si>
  <si>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</si>
  <si>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</si>
  <si>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</si>
  <si>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</si>
  <si>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</si>
  <si>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</si>
  <si>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</si>
  <si>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</si>
  <si>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</si>
  <si>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</si>
  <si>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</si>
  <si>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</si>
  <si>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</si>
  <si>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</si>
  <si>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</si>
  <si>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</si>
  <si>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</si>
  <si>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</si>
  <si>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</si>
  <si>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</si>
  <si>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</si>
  <si>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</si>
  <si>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</si>
  <si>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</si>
  <si>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</si>
  <si>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</si>
  <si>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</si>
  <si>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</si>
  <si>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</si>
  <si>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</si>
  <si>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</si>
  <si>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</si>
  <si>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</si>
  <si>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</si>
  <si>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</si>
  <si>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</si>
  <si>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</si>
  <si>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</si>
  <si>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</si>
  <si>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</si>
  <si>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</si>
  <si>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</si>
  <si>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</si>
  <si>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</si>
  <si>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</si>
  <si>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</si>
  <si>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</si>
  <si>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</si>
  <si>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</si>
  <si>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</si>
  <si>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</si>
  <si>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</si>
  <si>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</si>
  <si>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</si>
  <si>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</si>
  <si>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</si>
  <si>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</si>
  <si>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</si>
  <si>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</si>
  <si>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</si>
  <si>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</si>
  <si>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</si>
  <si>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</si>
  <si>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</si>
  <si>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</si>
  <si>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</si>
  <si>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</si>
  <si>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</si>
  <si>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</si>
  <si>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</si>
  <si>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</si>
  <si>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</si>
  <si>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</si>
  <si>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</si>
  <si>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</si>
  <si>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</si>
  <si>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</si>
  <si>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</si>
  <si>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</si>
  <si>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</si>
  <si>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</si>
  <si>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</si>
  <si>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</si>
  <si>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</si>
  <si>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</si>
  <si>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</si>
  <si>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</si>
  <si>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</si>
  <si>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</si>
  <si>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</si>
  <si>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</si>
  <si>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</si>
  <si>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</si>
  <si>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</si>
  <si>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</si>
  <si>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</si>
  <si>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</si>
  <si>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</si>
  <si>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</si>
  <si>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</si>
  <si>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</si>
  <si>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</si>
  <si>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</si>
  <si>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</si>
  <si>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</si>
  <si>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</si>
  <si>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</si>
  <si>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</si>
  <si>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</si>
  <si>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</si>
  <si>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</si>
  <si>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</si>
  <si>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</si>
  <si>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</si>
  <si>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</si>
  <si>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</si>
  <si>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</si>
  <si>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</si>
  <si>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</si>
  <si>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</si>
  <si>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</si>
  <si>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</si>
  <si>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</si>
  <si>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</si>
  <si>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</si>
  <si>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</si>
  <si>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</si>
  <si>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</si>
  <si>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</si>
  <si>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</si>
  <si>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</si>
  <si>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</si>
  <si>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</si>
  <si>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</si>
  <si>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</si>
  <si>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</si>
  <si>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</si>
  <si>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</si>
  <si>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</si>
  <si>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</si>
  <si>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</si>
  <si>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</si>
  <si>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</si>
  <si>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</si>
  <si>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</si>
  <si>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</si>
  <si>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</si>
  <si>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</si>
  <si>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</si>
  <si>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</si>
  <si>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</si>
  <si>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</si>
  <si>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</si>
  <si>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</si>
  <si>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</si>
  <si>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</si>
  <si>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</si>
  <si>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</si>
  <si>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</si>
  <si>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</si>
  <si>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</si>
  <si>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</si>
  <si>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</si>
  <si>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</si>
  <si>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</si>
  <si>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</si>
  <si>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</si>
  <si>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</si>
  <si>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</si>
  <si>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</si>
  <si>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</si>
  <si>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</si>
  <si>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</si>
  <si>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</si>
  <si>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</si>
  <si>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</si>
  <si>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</si>
  <si>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</si>
  <si>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</si>
  <si>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</si>
  <si>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</si>
  <si>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</si>
  <si>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</si>
  <si>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</si>
  <si>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</si>
  <si>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</si>
  <si>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</si>
  <si>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</si>
  <si>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</si>
  <si>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</si>
  <si>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</si>
  <si>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</si>
  <si>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</si>
  <si>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</si>
  <si>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</si>
  <si>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</si>
  <si>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</si>
  <si>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</si>
  <si>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</si>
  <si>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</si>
  <si>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</si>
  <si>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</si>
  <si>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</si>
  <si>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</si>
  <si>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</si>
  <si>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</si>
  <si>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</si>
  <si>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</si>
  <si>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</si>
  <si>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</si>
  <si>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</si>
  <si>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</si>
  <si>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</si>
  <si>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</si>
  <si>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</si>
  <si>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</si>
  <si>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</si>
  <si>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</si>
  <si>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</si>
  <si>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</si>
  <si>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</si>
  <si>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</si>
  <si>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</si>
  <si>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</si>
  <si>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</si>
  <si>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</si>
  <si>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</si>
  <si>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</si>
  <si>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</si>
  <si>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</si>
  <si>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</si>
  <si>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</si>
  <si>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</si>
  <si>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</si>
  <si>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</si>
  <si>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</si>
  <si>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</si>
  <si>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</si>
  <si>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</si>
  <si>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</si>
  <si>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</si>
  <si>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</si>
  <si>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</si>
  <si>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</si>
  <si>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</si>
  <si>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</si>
  <si>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</si>
  <si>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</si>
  <si>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</si>
  <si>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</si>
  <si>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</si>
  <si>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</si>
  <si>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</si>
  <si>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</si>
  <si>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</si>
  <si>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</si>
  <si>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</si>
  <si>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</si>
  <si>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</si>
  <si>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</si>
  <si>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</si>
  <si>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</si>
  <si>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</si>
  <si>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</si>
  <si>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</si>
  <si>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</si>
  <si>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</si>
  <si>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</si>
  <si>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</si>
  <si>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</si>
  <si>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</si>
  <si>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</si>
  <si>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</si>
  <si>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</si>
  <si>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</si>
  <si>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</si>
  <si>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</si>
  <si>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</si>
  <si>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</si>
  <si>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</si>
  <si>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</si>
  <si>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</si>
  <si>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</si>
  <si>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</si>
  <si>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</si>
  <si>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</si>
  <si>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</si>
  <si>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</si>
  <si>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</si>
  <si>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</si>
  <si>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</si>
  <si>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</si>
  <si>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</si>
  <si>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</si>
  <si>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</si>
  <si>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</si>
  <si>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</si>
  <si>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</si>
  <si>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</si>
  <si>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</si>
  <si>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</si>
  <si>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</si>
  <si>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</si>
  <si>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</si>
  <si>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</si>
  <si>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</si>
  <si>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</si>
  <si>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</si>
  <si>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</si>
  <si>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</si>
  <si>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</si>
  <si>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</si>
  <si>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</si>
  <si>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</si>
  <si>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</si>
  <si>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</si>
  <si>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</si>
  <si>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</si>
  <si>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</si>
  <si>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</si>
  <si>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</si>
  <si>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</si>
  <si>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</si>
  <si>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</si>
  <si>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</si>
  <si>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</si>
  <si>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</si>
  <si>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</si>
  <si>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</si>
  <si>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</si>
  <si>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</si>
  <si>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</si>
  <si>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</si>
  <si>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</si>
  <si>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</si>
  <si>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</si>
  <si>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</si>
  <si>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</si>
  <si>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</si>
  <si>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</si>
  <si>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</si>
  <si>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</si>
  <si>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</si>
  <si>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</si>
  <si>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</si>
  <si>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</si>
  <si>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</si>
  <si>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</si>
  <si>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</si>
  <si>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</si>
  <si>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</si>
  <si>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</si>
  <si>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</si>
  <si>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</si>
  <si>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</si>
  <si>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</si>
  <si>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</si>
  <si>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</si>
  <si>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</si>
  <si>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</si>
  <si>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</si>
  <si>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</si>
  <si>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</si>
  <si>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</si>
  <si>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</si>
  <si>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</si>
  <si>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</si>
  <si>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</si>
  <si>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</si>
  <si>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</si>
  <si>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</si>
  <si>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</si>
  <si>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</si>
  <si>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</si>
  <si>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</si>
  <si>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</si>
  <si>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</si>
  <si>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</si>
  <si>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</si>
  <si>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</si>
  <si>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</si>
  <si>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</si>
  <si>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</si>
  <si>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</si>
  <si>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</si>
  <si>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</si>
  <si>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</si>
  <si>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</si>
  <si>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</si>
  <si>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</si>
  <si>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</si>
  <si>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</si>
  <si>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</si>
  <si>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</si>
  <si>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</si>
  <si>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</si>
  <si>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</si>
  <si>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</si>
  <si>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</si>
  <si>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</si>
  <si>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</si>
  <si>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</si>
  <si>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</si>
  <si>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</si>
  <si>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</si>
  <si>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</si>
  <si>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</si>
  <si>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</si>
  <si>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</si>
  <si>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</si>
  <si>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</si>
  <si>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</si>
  <si>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</si>
  <si>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</si>
  <si>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</si>
  <si>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</si>
  <si>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</si>
  <si>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</si>
  <si>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</si>
  <si>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</si>
  <si>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</si>
  <si>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</si>
  <si>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</si>
  <si>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</si>
  <si>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</si>
  <si>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</si>
  <si>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</si>
  <si>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</si>
  <si>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</si>
  <si>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</si>
  <si>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</si>
  <si>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</si>
  <si>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</si>
  <si>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</si>
  <si>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</si>
  <si>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</si>
  <si>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</si>
  <si>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</si>
  <si>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</si>
  <si>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</si>
  <si>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</si>
  <si>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</si>
  <si>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</si>
  <si>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</si>
  <si>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</si>
  <si>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</si>
  <si>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</si>
  <si>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</si>
  <si>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</si>
  <si>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</si>
  <si>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</si>
  <si>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</si>
  <si>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</si>
  <si>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</si>
  <si>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</si>
  <si>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</si>
  <si>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</si>
  <si>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</si>
  <si>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</si>
  <si>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</si>
  <si>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</si>
  <si>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</si>
  <si>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</si>
  <si>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</si>
  <si>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</si>
  <si>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</si>
  <si>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</si>
  <si>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</si>
  <si>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</si>
  <si>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</si>
  <si>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</si>
  <si>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</si>
  <si>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</si>
  <si>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</si>
  <si>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</si>
  <si>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</si>
  <si>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</si>
  <si>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</si>
  <si>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</si>
  <si>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</si>
  <si>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</si>
  <si>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</si>
  <si>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</si>
  <si>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</si>
  <si>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</si>
  <si>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</si>
  <si>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</si>
  <si>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</si>
  <si>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</si>
  <si>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</si>
  <si>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</si>
  <si>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</si>
  <si>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</si>
  <si>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</si>
  <si>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</si>
  <si>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</si>
  <si>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</si>
  <si>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</si>
  <si>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</si>
  <si>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</si>
  <si>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</si>
  <si>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</si>
  <si>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</si>
  <si>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</si>
  <si>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</si>
  <si>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</si>
  <si>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</si>
  <si>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</si>
  <si>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</si>
  <si>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</si>
  <si>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</si>
  <si>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</si>
  <si>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</si>
  <si>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</si>
  <si>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</si>
  <si>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</si>
  <si>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</si>
  <si>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</si>
  <si>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</si>
  <si>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</si>
  <si>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</si>
  <si>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</si>
  <si>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</si>
  <si>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</si>
  <si>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</si>
  <si>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</si>
  <si>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</si>
  <si>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</si>
  <si>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</si>
  <si>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</si>
  <si>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</si>
  <si>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</si>
  <si>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</si>
  <si>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</si>
  <si>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</si>
  <si>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</si>
  <si>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</si>
  <si>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</si>
  <si>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</si>
  <si>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</si>
  <si>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</si>
  <si>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</si>
  <si>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</si>
  <si>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</si>
  <si>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</si>
  <si>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</si>
  <si>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</si>
  <si>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</si>
  <si>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</si>
  <si>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</si>
  <si>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</si>
  <si>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</si>
  <si>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</si>
  <si>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</si>
  <si>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</si>
  <si>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</si>
  <si>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</si>
  <si>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</si>
  <si>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</si>
  <si>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</si>
  <si>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</si>
  <si>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</si>
  <si>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</si>
  <si>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</si>
  <si>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</si>
  <si>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</si>
  <si>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</si>
  <si>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</si>
  <si>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</si>
  <si>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</si>
  <si>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</si>
  <si>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</si>
  <si>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</si>
  <si>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</si>
  <si>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</si>
  <si>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</si>
  <si>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</si>
  <si>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</si>
  <si>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</si>
  <si>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</si>
  <si>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</si>
  <si>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</si>
  <si>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</si>
  <si>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</si>
  <si>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</si>
  <si>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</si>
  <si>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</si>
  <si>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</si>
  <si>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</si>
  <si>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</si>
  <si>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</si>
  <si>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</si>
  <si>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</si>
  <si>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</si>
  <si>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</si>
  <si>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</si>
  <si>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</si>
  <si>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</si>
  <si>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</si>
  <si>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</si>
  <si>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</si>
  <si>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</si>
  <si>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</si>
  <si>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</si>
  <si>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</si>
  <si>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</si>
  <si>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</si>
  <si>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</si>
  <si>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</si>
  <si>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</si>
  <si>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</si>
  <si>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</si>
  <si>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</si>
  <si>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</si>
  <si>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</si>
  <si>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</si>
  <si>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</si>
  <si>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</si>
  <si>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</si>
  <si>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</si>
  <si>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</si>
  <si>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</si>
  <si>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</si>
  <si>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</si>
  <si>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</si>
  <si>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</si>
  <si>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</si>
  <si>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</si>
  <si>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</si>
  <si>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</si>
  <si>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</si>
  <si>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</si>
  <si>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</si>
  <si>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</si>
  <si>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</si>
  <si>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</si>
  <si>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</si>
  <si>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</si>
  <si>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</si>
  <si>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</si>
  <si>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</si>
  <si>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</si>
  <si>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</si>
  <si>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</si>
  <si>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</si>
  <si>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</si>
  <si>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</si>
  <si>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</si>
  <si>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</si>
  <si>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</si>
  <si>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</si>
  <si>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</si>
  <si>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</si>
  <si>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</si>
  <si>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</si>
  <si>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</si>
  <si>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</si>
  <si>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</si>
  <si>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</si>
  <si>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</si>
  <si>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</si>
  <si>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</si>
  <si>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</si>
  <si>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</si>
  <si>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</si>
  <si>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</si>
  <si>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</si>
  <si>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</si>
  <si>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</si>
  <si>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</si>
  <si>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</si>
  <si>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</si>
  <si>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</si>
  <si>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</si>
  <si>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</si>
  <si>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</si>
  <si>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</si>
  <si>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</si>
  <si>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</si>
  <si>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</si>
  <si>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</si>
  <si>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</si>
  <si>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</si>
  <si>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</si>
  <si>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</si>
  <si>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</si>
  <si>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</si>
  <si>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</si>
  <si>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</si>
  <si>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</si>
  <si>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</si>
  <si>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</si>
  <si>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</si>
  <si>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</si>
  <si>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</si>
  <si>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</si>
  <si>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</si>
  <si>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</si>
  <si>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</si>
  <si>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</si>
  <si>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</si>
  <si>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</si>
  <si>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</si>
  <si>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</si>
  <si>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</si>
  <si>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</si>
  <si>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</si>
  <si>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</si>
  <si>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</si>
  <si>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</si>
  <si>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</si>
  <si>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</si>
  <si>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</si>
  <si>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</si>
  <si>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</si>
  <si>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</si>
  <si>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</si>
  <si>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</si>
  <si>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</si>
  <si>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</si>
  <si>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</si>
  <si>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</si>
  <si>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</si>
  <si>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</si>
  <si>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</si>
  <si>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</si>
  <si>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</si>
  <si>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</si>
  <si>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</si>
  <si>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</si>
  <si>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</si>
  <si>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</si>
  <si>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</si>
  <si>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</si>
  <si>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</si>
  <si>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</si>
  <si>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</si>
  <si>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</si>
  <si>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</si>
  <si>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</si>
  <si>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</si>
  <si>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</si>
  <si>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</si>
  <si>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</si>
  <si>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</si>
  <si>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</si>
  <si>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</si>
  <si>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</si>
  <si>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</si>
  <si>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</si>
  <si>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</si>
  <si>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</si>
  <si>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</si>
  <si>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</si>
  <si>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</si>
  <si>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</si>
  <si>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</si>
  <si>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</si>
  <si>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</si>
  <si>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</si>
  <si>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</si>
  <si>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</si>
  <si>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</si>
  <si>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</si>
  <si>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</si>
  <si>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</si>
  <si>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</si>
  <si>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</si>
  <si>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</si>
  <si>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</si>
  <si>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</si>
  <si>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</si>
  <si>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</si>
  <si>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</si>
  <si>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</si>
  <si>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</si>
  <si>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</si>
  <si>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</si>
  <si>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</si>
  <si>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</si>
  <si>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</si>
  <si>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</si>
  <si>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</si>
  <si>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</si>
  <si>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</si>
  <si>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</si>
  <si>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</si>
  <si>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</si>
  <si>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</si>
  <si>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</si>
  <si>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</si>
  <si>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</si>
  <si>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</si>
  <si>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</si>
  <si>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</si>
  <si>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</si>
  <si>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</si>
  <si>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</si>
  <si>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</si>
  <si>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</si>
  <si>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</si>
  <si>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</si>
  <si>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</si>
  <si>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</si>
  <si>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</si>
  <si>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</si>
  <si>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</si>
  <si>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</si>
  <si>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</si>
  <si>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</si>
  <si>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</si>
  <si>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</si>
  <si>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</si>
  <si>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</si>
  <si>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</si>
  <si>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</si>
  <si>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</si>
  <si>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</si>
  <si>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</si>
  <si>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</si>
  <si>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</si>
  <si>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</si>
  <si>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</si>
  <si>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</si>
  <si>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</si>
  <si>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</si>
  <si>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</si>
  <si>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</si>
  <si>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</si>
  <si>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</si>
  <si>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</si>
  <si>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</si>
  <si>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</si>
  <si>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</si>
  <si>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</si>
  <si>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</si>
  <si>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</si>
  <si>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</si>
  <si>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</si>
  <si>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</si>
  <si>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</si>
  <si>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</si>
  <si>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</si>
  <si>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</si>
  <si>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</si>
  <si>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</si>
  <si>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</si>
  <si>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</si>
  <si>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</si>
  <si>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</si>
  <si>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</si>
  <si>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</si>
  <si>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</si>
  <si>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</si>
  <si>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</si>
  <si>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</si>
  <si>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</si>
  <si>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</si>
  <si>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</si>
  <si>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</si>
  <si>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</si>
  <si>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</si>
  <si>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</si>
  <si>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</si>
  <si>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</si>
  <si>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</si>
  <si>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</si>
  <si>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</si>
  <si>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</si>
  <si>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</si>
  <si>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</si>
  <si>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</si>
  <si>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</si>
  <si>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</si>
  <si>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</si>
  <si>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</si>
  <si>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</si>
  <si>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</si>
  <si>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</si>
  <si>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</si>
  <si>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</si>
  <si>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</si>
  <si>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</si>
  <si>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</si>
  <si>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</si>
  <si>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</si>
  <si>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</si>
  <si>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</si>
  <si>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</si>
  <si>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</si>
  <si>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</si>
  <si>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</si>
  <si>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</si>
  <si>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</si>
  <si>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</si>
  <si>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</si>
  <si>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</si>
  <si>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</si>
  <si>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</si>
  <si>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</si>
  <si>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</si>
  <si>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</si>
  <si>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</si>
  <si>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</si>
  <si>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</si>
  <si>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</si>
  <si>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</si>
  <si>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</si>
  <si>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</si>
  <si>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</si>
  <si>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</si>
  <si>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</si>
  <si>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</si>
  <si>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</si>
  <si>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</si>
  <si>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</si>
  <si>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</si>
  <si>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</si>
  <si>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</si>
  <si>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</si>
  <si>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</si>
  <si>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</si>
  <si>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</si>
  <si>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</si>
  <si>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</si>
  <si>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</si>
  <si>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</si>
  <si>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</si>
  <si>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</si>
  <si>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</si>
  <si>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</si>
  <si>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</si>
  <si>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</si>
  <si>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</si>
  <si>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</si>
  <si>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</si>
  <si>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</si>
  <si>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</si>
  <si>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</si>
  <si>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</si>
  <si>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</si>
  <si>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</si>
  <si>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</si>
  <si>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</si>
  <si>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</si>
  <si>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</si>
  <si>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</si>
  <si>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</si>
  <si>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</si>
  <si>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</si>
  <si>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</si>
  <si>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</si>
  <si>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</si>
  <si>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</si>
  <si>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</si>
  <si>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</si>
  <si>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</si>
  <si>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</si>
  <si>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</si>
  <si>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</si>
  <si>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</si>
  <si>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</si>
  <si>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</si>
  <si>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</si>
  <si>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</si>
  <si>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</si>
  <si>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</si>
  <si>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</si>
  <si>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</si>
  <si>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</si>
  <si>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</si>
  <si>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</si>
  <si>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</si>
  <si>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</si>
  <si>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</si>
  <si>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</si>
  <si>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</si>
  <si>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</si>
  <si>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</si>
  <si>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</si>
  <si>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</si>
  <si>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</si>
  <si>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</si>
  <si>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</si>
  <si>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</si>
  <si>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</si>
  <si>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</si>
  <si>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</si>
  <si>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</si>
  <si>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</si>
  <si>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</si>
  <si>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</si>
  <si>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</si>
  <si>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</si>
  <si>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</si>
  <si>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</si>
  <si>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</si>
  <si>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</si>
  <si>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</si>
  <si>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</si>
  <si>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</si>
  <si>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</si>
  <si>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</si>
  <si>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</si>
  <si>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</si>
  <si>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</si>
  <si>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</si>
  <si>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</si>
  <si>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</si>
  <si>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</si>
  <si>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</si>
  <si>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</si>
  <si>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</si>
  <si>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</si>
  <si>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</si>
  <si>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</si>
  <si>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</si>
  <si>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</si>
  <si>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</si>
  <si>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</si>
  <si>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</si>
  <si>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</si>
  <si>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</si>
  <si>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</si>
  <si>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</si>
  <si>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</si>
  <si>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</si>
  <si>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</si>
  <si>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</si>
  <si>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</si>
  <si>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</si>
  <si>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</si>
  <si>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</si>
  <si>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</si>
  <si>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</si>
  <si>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</si>
  <si>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</si>
  <si>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</si>
  <si>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</si>
  <si>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</si>
  <si>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</si>
  <si>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</si>
  <si>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</si>
  <si>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</si>
  <si>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</si>
  <si>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</si>
  <si>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</si>
  <si>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</si>
  <si>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</si>
  <si>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</si>
  <si>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</si>
  <si>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</si>
  <si>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</si>
  <si>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</si>
  <si>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</si>
  <si>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</si>
  <si>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</si>
  <si>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</si>
  <si>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</si>
  <si>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</si>
  <si>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</si>
  <si>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</si>
  <si>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</si>
  <si>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</si>
  <si>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</si>
  <si>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</si>
  <si>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</si>
  <si>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</si>
  <si>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</si>
  <si>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</si>
  <si>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</si>
  <si>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</si>
  <si>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</si>
  <si>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</si>
  <si>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</si>
  <si>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</si>
  <si>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</si>
  <si>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</si>
  <si>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</si>
  <si>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</si>
  <si>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</si>
  <si>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</si>
  <si>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</si>
  <si>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</si>
  <si>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</si>
  <si>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</si>
  <si>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</si>
  <si>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</si>
  <si>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</si>
  <si>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</si>
  <si>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</si>
  <si>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</si>
  <si>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</si>
  <si>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</si>
  <si>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</si>
  <si>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</si>
  <si>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</si>
  <si>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</si>
  <si>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</si>
  <si>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</si>
  <si>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</si>
  <si>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</si>
  <si>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</si>
  <si>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</si>
  <si>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</si>
  <si>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</si>
  <si>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</si>
  <si>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</si>
  <si>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</si>
  <si>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</si>
  <si>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</si>
  <si>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</si>
  <si>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</si>
  <si>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</si>
  <si>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</si>
  <si>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</si>
  <si>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</si>
  <si>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motocyklový šport - bežné transfery</t>
  </si>
  <si>
    <t>DF 259/2025</t>
  </si>
  <si>
    <t>25009</t>
  </si>
  <si>
    <t>Auditor</t>
  </si>
  <si>
    <t>40711820</t>
  </si>
  <si>
    <t>Ing. Ľudovít Vician</t>
  </si>
  <si>
    <t>SLSP 7/2025</t>
  </si>
  <si>
    <t>Bankové poplatky</t>
  </si>
  <si>
    <t>00151653</t>
  </si>
  <si>
    <t>Slovenská sporiteľňa, a.s.</t>
  </si>
  <si>
    <t>DF 194/2025</t>
  </si>
  <si>
    <t>5250447</t>
  </si>
  <si>
    <t>Nájom kancelárskych preistorov 6/2025</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</si>
  <si>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</si>
  <si>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</si>
  <si>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</si>
  <si>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</si>
  <si>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</si>
  <si>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</si>
  <si>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</si>
  <si>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</si>
  <si>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</si>
  <si>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</si>
  <si>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</si>
  <si>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</si>
  <si>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</si>
  <si>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DF 234/2025</t>
  </si>
  <si>
    <t>5250505</t>
  </si>
  <si>
    <t>Prenájom kancelárskych priestorov 7/2025</t>
  </si>
  <si>
    <t>Zamestnanec 1</t>
  </si>
  <si>
    <t>1100062025</t>
  </si>
  <si>
    <t>42499500</t>
  </si>
  <si>
    <t xml:space="preserve">Finančná správa </t>
  </si>
  <si>
    <t>SLSP 8/2025</t>
  </si>
  <si>
    <t>72025</t>
  </si>
  <si>
    <t>Mzdové náklady</t>
  </si>
  <si>
    <t>2025</t>
  </si>
  <si>
    <t>Cestovné - 6-dňová motocyklová súťaž</t>
  </si>
  <si>
    <t>Bučová Natália</t>
  </si>
  <si>
    <t>DF 172/2025</t>
  </si>
  <si>
    <t>20250022</t>
  </si>
  <si>
    <t>Tonery do tlačiarne - sekretariát SMF</t>
  </si>
  <si>
    <t>53595319</t>
  </si>
  <si>
    <t>Associations Sport Sevices s.r.o.</t>
  </si>
  <si>
    <t>36284831</t>
  </si>
  <si>
    <t>Union zdravotná poisťovňa</t>
  </si>
  <si>
    <t>DF 268/2025</t>
  </si>
  <si>
    <t>20250108</t>
  </si>
  <si>
    <t>Športová výstroj - komplet jazdecké dresy, nohavice 6x 1140, športová výstroj</t>
  </si>
  <si>
    <t>52074129</t>
  </si>
  <si>
    <t>Diamond Graphix sro</t>
  </si>
  <si>
    <t>DF 252/2025</t>
  </si>
  <si>
    <t>25007</t>
  </si>
  <si>
    <t>Spracovanie účtovníctva</t>
  </si>
  <si>
    <t>Účtovníctvo P.B. sro</t>
  </si>
  <si>
    <t>DF 135/2025</t>
  </si>
  <si>
    <t>2025-0706</t>
  </si>
  <si>
    <t>Fédération Internationale de Motocycliste</t>
  </si>
  <si>
    <t>Zamestnanec 3</t>
  </si>
  <si>
    <t>DF 233/2025</t>
  </si>
  <si>
    <t>1000099625</t>
  </si>
  <si>
    <t>MM SR + MSR CPM Brno 4.-6.7.2025, MM SR Junior Mini GP 2025 5.-6.7.2025 Slovakia Ring</t>
  </si>
  <si>
    <t>35774282</t>
  </si>
  <si>
    <t>Victory sport, spol sr.o.</t>
  </si>
  <si>
    <t>SLSP 9/2025</t>
  </si>
  <si>
    <t>20258</t>
  </si>
  <si>
    <t>Mzdové náklady - tréner ŠR</t>
  </si>
  <si>
    <t>DF 290/2025</t>
  </si>
  <si>
    <t>20250114</t>
  </si>
  <si>
    <t>MM SR CPM Mládeže - 12.-13.9.2025, Dlhá -ubytovanie organizačný výbor a delegovaní činovníci - 8 ľudí</t>
  </si>
  <si>
    <t>56038020</t>
  </si>
  <si>
    <t>Mgr. Slavomíra Droběnová, PhD.</t>
  </si>
  <si>
    <t xml:space="preserve">DF 178/2025 </t>
  </si>
  <si>
    <t>2025-0825</t>
  </si>
  <si>
    <t>Licencia FIM pre jzadca PD</t>
  </si>
  <si>
    <t>Fédération Internationale de Motocyclisme</t>
  </si>
  <si>
    <t>d - Svitko Štefan</t>
  </si>
  <si>
    <t>Dakar 2025 - cestovné 1000, náhradné diely a pneumatiky - 4000</t>
  </si>
  <si>
    <t>Svitko, Štefan</t>
  </si>
  <si>
    <t>d - Vaculík Martin</t>
  </si>
  <si>
    <t>SLSP 6/2025</t>
  </si>
  <si>
    <t>Tréner - 3000€,Pneumatiky - 2000€</t>
  </si>
  <si>
    <t>Vaculík, Martin</t>
  </si>
  <si>
    <t>Pneumatiky - 6000€, sportrebný materiál-lamely, náhradné diely - 4000€</t>
  </si>
  <si>
    <t>Sportrebný materiál-lamely, náhradné diely - 500€, Plochodrážny motocykel 3000€, chrániče 500€, oblečenie 500€, prilba 500€</t>
  </si>
  <si>
    <t>SLSP 10/2025</t>
  </si>
  <si>
    <t xml:space="preserve">ME Enduro-štartovné 7 jazdcov x 200€ - </t>
  </si>
  <si>
    <t>Motoclub MMVV Grado A.S.D.</t>
  </si>
  <si>
    <t>ME Enduro - príspevok na cestovné - Taliansko</t>
  </si>
  <si>
    <t>Trško, Lukáš</t>
  </si>
  <si>
    <t>Barborová, Barbora</t>
  </si>
  <si>
    <t>Bučová, Natália</t>
  </si>
  <si>
    <t>Čipková, Gabriela</t>
  </si>
  <si>
    <t>Poistenie liečebných nákladov v zahraničí-SVET - Svitko Štefan</t>
  </si>
  <si>
    <t>Union poisťovňa</t>
  </si>
  <si>
    <t>Mzdové náklady - tréner ŠR - odvody</t>
  </si>
  <si>
    <t>DF 289/2025</t>
  </si>
  <si>
    <t>2025057</t>
  </si>
  <si>
    <t>MM SR CPM - 4.-6.9.2025,  Slovakia Ring -ubytovanie technický komisár</t>
  </si>
  <si>
    <t>40558215</t>
  </si>
  <si>
    <t>Peter Belkovics - B P</t>
  </si>
  <si>
    <t>DF 236/2025</t>
  </si>
  <si>
    <t>1000100825</t>
  </si>
  <si>
    <t>MM SR CPM - 11.-13.7.2025,  Slovakia Ring -športové trofeje</t>
  </si>
  <si>
    <t>DF 298/2025</t>
  </si>
  <si>
    <t>25281</t>
  </si>
  <si>
    <t>Adra Attis s.r.o.</t>
  </si>
  <si>
    <t>47027703</t>
  </si>
  <si>
    <t>Stan 3x3 m a potlač s logom SMF-nevyhnutné na administratívne a technické preberanie pre enduro</t>
  </si>
  <si>
    <t>DF 284/2025</t>
  </si>
  <si>
    <t>2025017</t>
  </si>
  <si>
    <t>Time Travel s.r.o.</t>
  </si>
  <si>
    <t>54159415</t>
  </si>
  <si>
    <t>DF 296/2025</t>
  </si>
  <si>
    <t>2025025</t>
  </si>
  <si>
    <t>MM SR MX Sverepec - 7.9.2025 - finále - organizačné zabezpečenie podujatia</t>
  </si>
  <si>
    <t>MM SR CPM mládeže - 12.-13.9.2025, Dlhá -zdravotné zabezpečenie podujatia</t>
  </si>
  <si>
    <t>International JK Rescue Systems</t>
  </si>
  <si>
    <t>51898764</t>
  </si>
  <si>
    <t>DF 328/2025</t>
  </si>
  <si>
    <t>2025029</t>
  </si>
  <si>
    <t>SLSP 102025</t>
  </si>
  <si>
    <t>102025</t>
  </si>
  <si>
    <t>Mzdové náklady - tréner SR</t>
  </si>
  <si>
    <t>ME Enduro - príspevok na cestovné - Taliansko doplatok</t>
  </si>
  <si>
    <t>DF 294/2025</t>
  </si>
  <si>
    <t>špo</t>
  </si>
  <si>
    <t>MM SR CPM mládeže - 12.-13.9.2025, Dlhá - športové trofeje</t>
  </si>
  <si>
    <t>1000128125</t>
  </si>
  <si>
    <t>MM SR MX Sverepec - 7.9.2025 - finále - zdravotné zabezpečenie podujatia</t>
  </si>
  <si>
    <t>DF 295(2025</t>
  </si>
  <si>
    <t>2025023</t>
  </si>
  <si>
    <t>Záchranná služba východ, o.z.</t>
  </si>
  <si>
    <t>42112907</t>
  </si>
  <si>
    <t>Zasadnutie pracovnej komisie FIM pre PD - letenka</t>
  </si>
  <si>
    <t>Austrian.CO</t>
  </si>
  <si>
    <t>DF 286/2025</t>
  </si>
  <si>
    <t>0052025</t>
  </si>
  <si>
    <t>Video-dokumentácia z motocyklových podujatí</t>
  </si>
  <si>
    <t>Mediaracing, s.r.o.</t>
  </si>
  <si>
    <t>52399834</t>
  </si>
  <si>
    <t>DF 335/2025</t>
  </si>
  <si>
    <t>DF 336/2025</t>
  </si>
  <si>
    <t>DF 337/2025</t>
  </si>
  <si>
    <t>pelicantravel.com s.r.o.</t>
  </si>
  <si>
    <t>35897821</t>
  </si>
  <si>
    <t>Kongres FIM - Letenka</t>
  </si>
  <si>
    <t>8125058659</t>
  </si>
  <si>
    <t>8125058657</t>
  </si>
  <si>
    <t>8125058653</t>
  </si>
  <si>
    <t>Nižník, Kristián-hlavný technický koisár</t>
  </si>
  <si>
    <t>20254</t>
  </si>
  <si>
    <t>MM SR enduro - 18.-19.10.2025 Maďrsko - cestovné - delegovaný činovník</t>
  </si>
  <si>
    <t>Gonos Martin - delegovaný činovník</t>
  </si>
  <si>
    <t>DF 321/2025</t>
  </si>
  <si>
    <t>13250308</t>
  </si>
  <si>
    <t>MM SR Enduro - štatové čísla</t>
  </si>
  <si>
    <t>36596621</t>
  </si>
  <si>
    <t>SEDEM- vaša kreatívna s.r.o.</t>
  </si>
  <si>
    <t>MM SR Trial - 11.-12.10.2025, Pezinok - zdravotné zabezpečenie podujatia</t>
  </si>
  <si>
    <t>ME Enduro  Taliansko- príspevok na cestovné - doplatok</t>
  </si>
  <si>
    <t>DF 219/2025</t>
  </si>
  <si>
    <t xml:space="preserve">Licencie FIM-1Rázové licencie  MS Juniorov v motokrose 3x74€= 222, 1rázové licencie MS FIM PD 3x148€  444€, 1 rázová licencia FIM - Women Youth1x PD 74€, 1Rázová licentia ME MX 168€ </t>
  </si>
  <si>
    <t>0000016698</t>
  </si>
  <si>
    <t>Valné zhromaždenie 2025 motokrosu-strava - 50 delegátov</t>
  </si>
  <si>
    <t>36845981</t>
  </si>
  <si>
    <t>Alexandra Hotel sro</t>
  </si>
  <si>
    <t>DF 358/2025</t>
  </si>
  <si>
    <t>DF 359/2025</t>
  </si>
  <si>
    <t>0000016697</t>
  </si>
  <si>
    <t>Valné zhromaždenie 2025 motokrosu-prenájom priestorov-200€, občerstvenie 150 - 50 delegátov</t>
  </si>
  <si>
    <t>Cestovné na podujatia GP Landshut-600€, Varšava 400€, Praha, 800€, Gorzow-1600€, Malila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</si>
</sst>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6" val="9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7"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30813883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45961</v>
      </c>
      <c r="D1" s="26"/>
      <c r="G1" s="252">
        <v>45688</v>
      </c>
    </row>
    <row r="2" spans="1:7" ht="15" x14ac:dyDescent="0.25">
      <c r="A2" s="28"/>
      <c r="B2" s="28"/>
      <c r="G2" s="252">
        <v>45716</v>
      </c>
    </row>
    <row r="3" spans="1:7" ht="14.25" x14ac:dyDescent="0.2">
      <c r="A3" s="30" t="s">
        <v>312</v>
      </c>
      <c r="B3" s="338" t="str">
        <f>INDEX(Adr!B:B,Doklady!B102+1)</f>
        <v>Slovenská motocyklová federácia</v>
      </c>
      <c r="C3" s="338"/>
      <c r="D3" s="338"/>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INDEX(Adr!B2:B244,Doklady!B102)</f>
        <v>Slovenská motocyklová federácia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30813883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88269</v>
      </c>
      <c r="D11" s="126">
        <f>+C11-E11</f>
        <v>39706.239999999998</v>
      </c>
      <c r="E11" s="354">
        <f>+I39-I42+I44-I47</f>
        <v>48562.76</v>
      </c>
      <c r="F11" s="355"/>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30000</v>
      </c>
      <c r="E12" s="343">
        <f>SUMIF(K:K,A12,I:I)</f>
        <v>25000</v>
      </c>
      <c r="F12" s="344"/>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88269</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55000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2518</v>
      </c>
      <c r="D40" s="78">
        <f>DSUM(Doklady!A103:J10000,"GGG",Spolu!N40:O42)</f>
        <v>6661.5200000000013</v>
      </c>
      <c r="E40" s="78">
        <f>DSUM(Doklady!A103:J10000,"GGG",Spolu!P40:Q42)</f>
        <v>15275.3</v>
      </c>
      <c r="F40" s="78">
        <f>DSUM(Doklady!A103:J10000,"GGG",Spolu!R40:S42)</f>
        <v>12914.089999999998</v>
      </c>
      <c r="G40" s="78">
        <f>DSUM(Doklady!A103:J10000,"GGG",Spolu!T40:U42)-H40</f>
        <v>2337.33</v>
      </c>
      <c r="H40" s="78">
        <f>+IFERROR(VLOOKUP(K40&amp;" - kapitálové transfery",B$53:D$90,3,0),0)</f>
        <v>0</v>
      </c>
      <c r="I40" s="73">
        <f>+C40+D40+E40+F40+G40+H40</f>
        <v>39706.239999999998</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15135.8</v>
      </c>
      <c r="D41" s="78">
        <f>MAX(D39-D40,0)</f>
        <v>10992.279999999999</v>
      </c>
      <c r="E41" s="78">
        <f>MAX(E39-E40,0)</f>
        <v>6791.9500000000007</v>
      </c>
      <c r="F41" s="78">
        <f>MIN(I39,MAX(-F39+F40,0))</f>
        <v>0</v>
      </c>
      <c r="G41" s="78">
        <f>MIN(J39,MAX(-G39+G40+MIN(F40-F39,0),0))</f>
        <v>0</v>
      </c>
      <c r="H41" s="78">
        <f>MAX(H39-H40,0)</f>
        <v>0</v>
      </c>
      <c r="I41" s="124">
        <f>+I39-I42</f>
        <v>48562.76</v>
      </c>
      <c r="J41" s="219">
        <f>+K46</f>
        <v>0</v>
      </c>
      <c r="K41" s="219">
        <f>+I41-H41</f>
        <v>48562.76</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2518</v>
      </c>
      <c r="D42" s="216">
        <f>+D40</f>
        <v>6661.5200000000013</v>
      </c>
      <c r="E42" s="216">
        <f>+E40</f>
        <v>15275.3</v>
      </c>
      <c r="F42" s="216">
        <f>+MIN(F39:F40)</f>
        <v>12914.089999999998</v>
      </c>
      <c r="G42" s="216">
        <f>+MIN(G39+MAX(F39-F40,0)-MAX(E40-E39,0)-MAX(D40-D39,0)-MAX(C40-C39,0),G40)</f>
        <v>2337.33</v>
      </c>
      <c r="H42" s="216">
        <f>+MIN(H39:H40)</f>
        <v>0</v>
      </c>
      <c r="I42" s="73">
        <f>+C42+D42+E42+MIN(F39:F40)+G42+H42</f>
        <v>39706.239999999998</v>
      </c>
      <c r="J42" s="219">
        <f>+K47</f>
        <v>0</v>
      </c>
      <c r="K42" s="219">
        <f>+I42-H42</f>
        <v>39706.239999999998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39706.239999999991</v>
      </c>
      <c r="E53" s="73">
        <f>IF(A53&lt;&gt;"",MIN(D53,C53)*Doklady!C1/(1-Doklady!C1),"")</f>
        <v>0</v>
      </c>
      <c r="F53" s="71">
        <f>IF(A53&lt;&gt;"",Doklady!J1,"")</f>
        <v>0</v>
      </c>
      <c r="G53" s="73">
        <f>+IFERROR(HLOOKUP(IF(RIGHT(B53,15)="bežné transfery",LEFT(B53,LEN(B53)-18),0),$J$40:$K$42,3,0),MIN(C53,D53))</f>
        <v>39706.239999999998</v>
      </c>
      <c r="H53" s="71"/>
      <c r="I53" s="73">
        <f>IF(A53&lt;&gt;"",MAX(IF(G53&lt;C53,C53-G53,0)+IF(F53&lt;E53,E53-F53,0),0),0)</f>
        <v>48562.76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5000</v>
      </c>
      <c r="E54" s="73">
        <f>IF(A54&lt;&gt;"",MIN(D54,C54)*Doklady!C2/(1-Doklady!C2),"")</f>
        <v>0</v>
      </c>
      <c r="F54" s="71">
        <f>IF(A54&lt;&gt;"",Doklady!J2,"")</f>
        <v>0</v>
      </c>
      <c r="G54" s="73">
        <f t="shared" ref="G54:G117" si="0">+IFERROR(HLOOKUP(IF(RIGHT(B54,15)="bežné transfery",LEFT(B54,LEN(B54)-18),0),$J$40:$K$42,3,0),MIN(C54,D54))</f>
        <v>5000</v>
      </c>
      <c r="H54" s="71"/>
      <c r="I54" s="73">
        <f t="shared" ref="I54:I117" si="1">IF(A54&lt;&gt;"",MAX(IF(G54&lt;C54,C54-G54,0)+IF(F54&lt;E54,E54-F54,0),0),0)</f>
        <v>15000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25000</v>
      </c>
      <c r="E55" s="73">
        <f>IF(A55&lt;&gt;"",MIN(D55,C55)*Doklady!C3/(1-Doklady!C3),"")</f>
        <v>0</v>
      </c>
      <c r="F55" s="71">
        <f>IF(A55&lt;&gt;"",Doklady!J3,"")</f>
        <v>0</v>
      </c>
      <c r="G55" s="73">
        <f t="shared" si="0"/>
        <v>25000</v>
      </c>
      <c r="H55" s="71"/>
      <c r="I55" s="73">
        <f t="shared" si="1"/>
        <v>10000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143269</v>
      </c>
      <c r="D130" s="228">
        <f t="shared" ref="D130:I130" si="9">SUM(D53:D129)</f>
        <v>69706.239999999991</v>
      </c>
      <c r="E130" s="228">
        <f t="shared" si="9"/>
        <v>0</v>
      </c>
      <c r="F130" s="228">
        <f t="shared" si="9"/>
        <v>0</v>
      </c>
      <c r="G130" s="228">
        <f t="shared" si="9"/>
        <v>69706.239999999991</v>
      </c>
      <c r="H130" s="228">
        <f t="shared" si="9"/>
        <v>0</v>
      </c>
      <c r="I130" s="228">
        <f t="shared" si="9"/>
        <v>73562.760000000009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54" zoomScaleNormal="100" workbookViewId="0">
      <selection activeCell="G176" sqref="G17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39706.239999999991</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198</v>
      </c>
      <c r="C2" s="233">
        <f>IF(ROW()&lt;=B$3,INDEX(FP!E:E,B$2+ROW()-1),"")</f>
        <v>0</v>
      </c>
      <c r="D2" s="234" t="str">
        <f>IF(ROW()&lt;=B$3,INDEX(FP!F:F,B$2+ROW()-1),"")</f>
        <v>d</v>
      </c>
      <c r="E2" s="234"/>
      <c r="F2" s="234" t="str">
        <f>IF(ROW()&lt;=B$3,INDEX(FP!G:G,B$2+ROW()-1),"")</f>
        <v>026 03</v>
      </c>
      <c r="G2" s="234"/>
      <c r="H2" s="235" t="str">
        <f>IF(ROW()&lt;=B$3,INDEX(FP!C:C,B$2+ROW()-1),"")</f>
        <v>Svitko Štefan</v>
      </c>
      <c r="I2" s="236">
        <f t="shared" si="0"/>
        <v>5000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25000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116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45869</v>
      </c>
      <c r="E107" s="16"/>
      <c r="F107" s="14" t="s">
        <v>3000</v>
      </c>
      <c r="G107" s="14" t="s">
        <v>3001</v>
      </c>
      <c r="H107" s="14" t="s">
        <v>3002</v>
      </c>
      <c r="I107" s="15">
        <v>1000</v>
      </c>
      <c r="J107" s="77">
        <v>4</v>
      </c>
      <c r="K107" s="92"/>
    </row>
    <row r="108" spans="1:25" ht="12.75" x14ac:dyDescent="0.2">
      <c r="A108" s="14" t="s">
        <v>2997</v>
      </c>
      <c r="B108" s="14" t="s">
        <v>3003</v>
      </c>
      <c r="C108" s="14"/>
      <c r="D108" s="16">
        <v>45869</v>
      </c>
      <c r="E108" s="16"/>
      <c r="F108" s="14" t="s">
        <v>3004</v>
      </c>
      <c r="G108" s="14" t="s">
        <v>3005</v>
      </c>
      <c r="H108" s="14" t="s">
        <v>3006</v>
      </c>
      <c r="I108" s="15">
        <v>8.9</v>
      </c>
      <c r="J108" s="77">
        <v>4</v>
      </c>
      <c r="K108" s="92"/>
    </row>
    <row r="109" spans="1:25" ht="12.75" x14ac:dyDescent="0.2">
      <c r="A109" s="14" t="s">
        <v>2997</v>
      </c>
      <c r="B109" s="14" t="s">
        <v>3007</v>
      </c>
      <c r="C109" s="14" t="s">
        <v>3008</v>
      </c>
      <c r="D109" s="16">
        <v>45854</v>
      </c>
      <c r="E109" s="16"/>
      <c r="F109" s="14" t="s">
        <v>3009</v>
      </c>
      <c r="G109" s="14" t="s">
        <v>3010</v>
      </c>
      <c r="H109" s="14" t="s">
        <v>3011</v>
      </c>
      <c r="I109" s="15">
        <v>312.86</v>
      </c>
      <c r="J109" s="77">
        <v>4</v>
      </c>
      <c r="K109" s="92"/>
    </row>
    <row r="110" spans="1:25" ht="12.75" x14ac:dyDescent="0.2">
      <c r="A110" s="14" t="s">
        <v>2997</v>
      </c>
      <c r="B110" s="14" t="s">
        <v>3003</v>
      </c>
      <c r="C110" s="14" t="s">
        <v>3012</v>
      </c>
      <c r="D110" s="16">
        <v>45853</v>
      </c>
      <c r="E110" s="16"/>
      <c r="F110" s="14" t="s">
        <v>3013</v>
      </c>
      <c r="G110" s="14"/>
      <c r="H110" s="14" t="s">
        <v>3014</v>
      </c>
      <c r="I110" s="15">
        <v>473.04</v>
      </c>
      <c r="J110" s="77">
        <v>4</v>
      </c>
      <c r="K110" s="92"/>
    </row>
    <row r="111" spans="1:25" ht="12.75" x14ac:dyDescent="0.2">
      <c r="A111" s="14" t="s">
        <v>2997</v>
      </c>
      <c r="B111" s="14" t="s">
        <v>3003</v>
      </c>
      <c r="C111" s="14" t="s">
        <v>3012</v>
      </c>
      <c r="D111" s="16">
        <v>45853</v>
      </c>
      <c r="E111" s="16"/>
      <c r="F111" s="14" t="s">
        <v>3013</v>
      </c>
      <c r="G111" s="14"/>
      <c r="H111" s="14" t="s">
        <v>3015</v>
      </c>
      <c r="I111" s="15">
        <v>1141.6099999999999</v>
      </c>
      <c r="J111" s="77">
        <v>4</v>
      </c>
      <c r="K111" s="92"/>
    </row>
    <row r="112" spans="1:25" ht="12.75" x14ac:dyDescent="0.2">
      <c r="A112" s="14" t="s">
        <v>2997</v>
      </c>
      <c r="B112" s="14" t="s">
        <v>3003</v>
      </c>
      <c r="C112" s="14" t="s">
        <v>3016</v>
      </c>
      <c r="D112" s="16">
        <v>45868</v>
      </c>
      <c r="E112" s="16"/>
      <c r="F112" s="14" t="s">
        <v>3017</v>
      </c>
      <c r="G112" s="14" t="s">
        <v>3018</v>
      </c>
      <c r="H112" s="14" t="s">
        <v>3019</v>
      </c>
      <c r="I112" s="15">
        <v>421.09</v>
      </c>
      <c r="J112" s="77">
        <v>4</v>
      </c>
      <c r="K112" s="92"/>
    </row>
    <row r="113" spans="1:11" ht="12.75" x14ac:dyDescent="0.2">
      <c r="A113" s="14" t="s">
        <v>2997</v>
      </c>
      <c r="B113" s="14" t="s">
        <v>3003</v>
      </c>
      <c r="C113" s="14" t="s">
        <v>3020</v>
      </c>
      <c r="D113" s="16">
        <v>45869</v>
      </c>
      <c r="E113" s="16"/>
      <c r="F113" s="14" t="s">
        <v>3017</v>
      </c>
      <c r="G113" s="14" t="s">
        <v>3021</v>
      </c>
      <c r="H113" s="14" t="s">
        <v>3022</v>
      </c>
      <c r="I113" s="15">
        <v>1218.22</v>
      </c>
      <c r="J113" s="77">
        <v>4</v>
      </c>
      <c r="K113" s="92"/>
    </row>
    <row r="114" spans="1:11" ht="12.75" x14ac:dyDescent="0.2">
      <c r="A114" s="14" t="s">
        <v>2997</v>
      </c>
      <c r="B114" s="14" t="s">
        <v>3023</v>
      </c>
      <c r="C114" s="14" t="s">
        <v>3024</v>
      </c>
      <c r="D114" s="16">
        <v>45866</v>
      </c>
      <c r="E114" s="16"/>
      <c r="F114" s="14" t="s">
        <v>3025</v>
      </c>
      <c r="G114" s="14" t="s">
        <v>3010</v>
      </c>
      <c r="H114" s="14" t="s">
        <v>3011</v>
      </c>
      <c r="I114" s="15">
        <v>312.86</v>
      </c>
      <c r="J114" s="77">
        <v>4</v>
      </c>
      <c r="K114" s="92"/>
    </row>
    <row r="115" spans="1:11" ht="12.75" x14ac:dyDescent="0.2">
      <c r="A115" s="14" t="s">
        <v>2997</v>
      </c>
      <c r="B115" s="14" t="s">
        <v>3003</v>
      </c>
      <c r="C115" s="14" t="s">
        <v>3020</v>
      </c>
      <c r="D115" s="16">
        <v>45853</v>
      </c>
      <c r="E115" s="16"/>
      <c r="F115" s="14" t="s">
        <v>3017</v>
      </c>
      <c r="G115" s="14" t="s">
        <v>3021</v>
      </c>
      <c r="H115" s="14" t="s">
        <v>3022</v>
      </c>
      <c r="I115" s="15">
        <v>1589.73</v>
      </c>
      <c r="J115" s="77">
        <v>4</v>
      </c>
      <c r="K115" s="92"/>
    </row>
    <row r="116" spans="1:11" ht="12.75" x14ac:dyDescent="0.2">
      <c r="A116" s="14" t="s">
        <v>2997</v>
      </c>
      <c r="B116" s="14" t="s">
        <v>3003</v>
      </c>
      <c r="C116" s="14" t="s">
        <v>3012</v>
      </c>
      <c r="D116" s="16">
        <v>45853</v>
      </c>
      <c r="E116" s="16"/>
      <c r="F116" s="14" t="s">
        <v>3013</v>
      </c>
      <c r="G116" s="14"/>
      <c r="H116" s="14" t="s">
        <v>3026</v>
      </c>
      <c r="I116" s="15">
        <v>953.49</v>
      </c>
      <c r="J116" s="77">
        <v>4</v>
      </c>
      <c r="K116" s="92"/>
    </row>
    <row r="117" spans="1:11" ht="12.75" x14ac:dyDescent="0.2">
      <c r="A117" s="14" t="s">
        <v>2997</v>
      </c>
      <c r="B117" s="14" t="s">
        <v>3003</v>
      </c>
      <c r="C117" s="14" t="s">
        <v>3027</v>
      </c>
      <c r="D117" s="16">
        <v>45868</v>
      </c>
      <c r="E117" s="16"/>
      <c r="F117" s="14" t="s">
        <v>3017</v>
      </c>
      <c r="G117" s="14" t="s">
        <v>3028</v>
      </c>
      <c r="H117" s="14" t="s">
        <v>3029</v>
      </c>
      <c r="I117" s="15">
        <v>402.83</v>
      </c>
      <c r="J117" s="77">
        <v>4</v>
      </c>
      <c r="K117" s="92"/>
    </row>
    <row r="118" spans="1:11" ht="12.75" x14ac:dyDescent="0.2">
      <c r="A118" s="14" t="s">
        <v>2997</v>
      </c>
      <c r="B118" s="14" t="s">
        <v>3030</v>
      </c>
      <c r="C118" s="14" t="s">
        <v>3031</v>
      </c>
      <c r="D118" s="16">
        <v>45874</v>
      </c>
      <c r="E118" s="16"/>
      <c r="F118" s="14" t="s">
        <v>3032</v>
      </c>
      <c r="G118" s="14"/>
      <c r="H118" s="14" t="s">
        <v>3026</v>
      </c>
      <c r="I118" s="15">
        <v>1198.27</v>
      </c>
      <c r="J118" s="77">
        <v>4</v>
      </c>
      <c r="K118" s="92"/>
    </row>
    <row r="119" spans="1:11" ht="12.75" x14ac:dyDescent="0.2">
      <c r="A119" s="14" t="s">
        <v>2997</v>
      </c>
      <c r="B119" s="14" t="s">
        <v>3030</v>
      </c>
      <c r="C119" s="14" t="s">
        <v>3031</v>
      </c>
      <c r="D119" s="16">
        <v>45874</v>
      </c>
      <c r="E119" s="16"/>
      <c r="F119" s="14" t="s">
        <v>3032</v>
      </c>
      <c r="G119" s="14"/>
      <c r="H119" s="14" t="s">
        <v>3015</v>
      </c>
      <c r="I119" s="15">
        <v>1146.54</v>
      </c>
      <c r="J119" s="77">
        <v>4</v>
      </c>
      <c r="K119" s="92"/>
    </row>
    <row r="120" spans="1:11" ht="12.75" x14ac:dyDescent="0.2">
      <c r="A120" s="14" t="s">
        <v>2997</v>
      </c>
      <c r="B120" s="14"/>
      <c r="C120" s="14"/>
      <c r="D120" s="16"/>
      <c r="E120" s="16"/>
      <c r="F120" s="14"/>
      <c r="G120" s="14"/>
      <c r="H120" s="14"/>
      <c r="I120" s="15"/>
      <c r="J120" s="77"/>
      <c r="K120" s="92"/>
    </row>
    <row r="121" spans="1:11" ht="12.75" x14ac:dyDescent="0.2">
      <c r="A121" s="14" t="s">
        <v>2997</v>
      </c>
      <c r="B121" s="14" t="s">
        <v>3030</v>
      </c>
      <c r="C121" s="14" t="s">
        <v>3033</v>
      </c>
      <c r="D121" s="16">
        <v>45882</v>
      </c>
      <c r="E121" s="16"/>
      <c r="F121" s="14" t="s">
        <v>3034</v>
      </c>
      <c r="G121" s="14"/>
      <c r="H121" s="14" t="s">
        <v>3035</v>
      </c>
      <c r="I121" s="15">
        <v>500</v>
      </c>
      <c r="J121" s="77">
        <v>3</v>
      </c>
      <c r="K121" s="92"/>
    </row>
    <row r="122" spans="1:11" ht="22.5" x14ac:dyDescent="0.2">
      <c r="A122" s="14" t="s">
        <v>2997</v>
      </c>
      <c r="B122" s="14" t="s">
        <v>3036</v>
      </c>
      <c r="C122" s="14" t="s">
        <v>3037</v>
      </c>
      <c r="D122" s="16">
        <v>45827</v>
      </c>
      <c r="E122" s="16"/>
      <c r="F122" s="14" t="s">
        <v>3038</v>
      </c>
      <c r="G122" s="14" t="s">
        <v>3039</v>
      </c>
      <c r="H122" s="14" t="s">
        <v>3040</v>
      </c>
      <c r="I122" s="15">
        <v>516.6</v>
      </c>
      <c r="J122" s="77">
        <v>4</v>
      </c>
      <c r="K122" s="92"/>
    </row>
    <row r="123" spans="1:11" ht="12.75" x14ac:dyDescent="0.2">
      <c r="A123" s="14" t="s">
        <v>2997</v>
      </c>
      <c r="B123" s="14" t="s">
        <v>3003</v>
      </c>
      <c r="C123" s="14" t="s">
        <v>595</v>
      </c>
      <c r="D123" s="16">
        <v>45868</v>
      </c>
      <c r="E123" s="16"/>
      <c r="F123" s="14" t="s">
        <v>3017</v>
      </c>
      <c r="G123" s="14" t="s">
        <v>3041</v>
      </c>
      <c r="H123" s="14" t="s">
        <v>3042</v>
      </c>
      <c r="I123" s="15">
        <v>230.83</v>
      </c>
      <c r="J123" s="77">
        <v>2</v>
      </c>
      <c r="K123" s="92"/>
    </row>
    <row r="124" spans="1:11" ht="12.75" x14ac:dyDescent="0.2">
      <c r="A124" s="14" t="s">
        <v>2997</v>
      </c>
      <c r="B124" s="14" t="s">
        <v>3003</v>
      </c>
      <c r="C124" s="14" t="s">
        <v>3020</v>
      </c>
      <c r="D124" s="16">
        <v>45869</v>
      </c>
      <c r="E124" s="16"/>
      <c r="F124" s="14" t="s">
        <v>3017</v>
      </c>
      <c r="G124" s="14" t="s">
        <v>3021</v>
      </c>
      <c r="H124" s="14" t="s">
        <v>3022</v>
      </c>
      <c r="I124" s="15">
        <v>373.48</v>
      </c>
      <c r="J124" s="77">
        <v>2</v>
      </c>
      <c r="K124" s="92"/>
    </row>
    <row r="125" spans="1:11" ht="22.5" x14ac:dyDescent="0.2">
      <c r="A125" s="14" t="s">
        <v>2997</v>
      </c>
      <c r="B125" s="14" t="s">
        <v>3043</v>
      </c>
      <c r="C125" s="14" t="s">
        <v>3044</v>
      </c>
      <c r="D125" s="16">
        <v>45889</v>
      </c>
      <c r="E125" s="16"/>
      <c r="F125" s="14" t="s">
        <v>3045</v>
      </c>
      <c r="G125" s="14" t="s">
        <v>3046</v>
      </c>
      <c r="H125" s="14" t="s">
        <v>3047</v>
      </c>
      <c r="I125" s="15">
        <v>1073.8699999999999</v>
      </c>
      <c r="J125" s="77">
        <v>3</v>
      </c>
      <c r="K125" s="92"/>
    </row>
    <row r="126" spans="1:11" ht="12.75" x14ac:dyDescent="0.2">
      <c r="A126" s="14" t="s">
        <v>2997</v>
      </c>
      <c r="B126" s="14" t="s">
        <v>3048</v>
      </c>
      <c r="C126" s="14" t="s">
        <v>3049</v>
      </c>
      <c r="D126" s="16">
        <v>45887</v>
      </c>
      <c r="E126" s="16"/>
      <c r="F126" s="14" t="s">
        <v>3050</v>
      </c>
      <c r="G126" s="14"/>
      <c r="H126" s="14" t="s">
        <v>3051</v>
      </c>
      <c r="I126" s="15">
        <v>2200</v>
      </c>
      <c r="J126" s="77">
        <v>4</v>
      </c>
      <c r="K126" s="92"/>
    </row>
    <row r="127" spans="1:11" ht="22.5" x14ac:dyDescent="0.2">
      <c r="A127" s="14" t="s">
        <v>2997</v>
      </c>
      <c r="B127" s="14" t="s">
        <v>3052</v>
      </c>
      <c r="C127" s="14" t="s">
        <v>3053</v>
      </c>
      <c r="D127" s="16">
        <v>45895</v>
      </c>
      <c r="E127" s="16"/>
      <c r="F127" s="14" t="s">
        <v>3123</v>
      </c>
      <c r="G127" s="14"/>
      <c r="H127" s="14" t="s">
        <v>3054</v>
      </c>
      <c r="I127" s="15">
        <v>222</v>
      </c>
      <c r="J127" s="77">
        <v>2</v>
      </c>
      <c r="K127" s="92"/>
    </row>
    <row r="128" spans="1:11" ht="12.75" x14ac:dyDescent="0.2">
      <c r="A128" s="14" t="s">
        <v>2997</v>
      </c>
      <c r="B128" s="14" t="s">
        <v>3030</v>
      </c>
      <c r="C128" s="14" t="s">
        <v>3031</v>
      </c>
      <c r="D128" s="16">
        <v>45874</v>
      </c>
      <c r="E128" s="16"/>
      <c r="F128" s="14" t="s">
        <v>3017</v>
      </c>
      <c r="G128" s="14"/>
      <c r="H128" s="14" t="s">
        <v>3055</v>
      </c>
      <c r="I128" s="15">
        <v>1236.74</v>
      </c>
      <c r="J128" s="77">
        <v>2</v>
      </c>
      <c r="K128" s="92"/>
    </row>
    <row r="129" spans="1:11" ht="12.75" x14ac:dyDescent="0.2">
      <c r="A129" s="14" t="s">
        <v>2997</v>
      </c>
      <c r="B129" s="14"/>
      <c r="C129" s="14"/>
      <c r="D129" s="16"/>
      <c r="E129" s="16"/>
      <c r="F129" s="14"/>
      <c r="G129" s="14"/>
      <c r="H129" s="14"/>
      <c r="I129" s="15"/>
      <c r="J129" s="77"/>
      <c r="K129" s="92"/>
    </row>
    <row r="130" spans="1:11" ht="33.75" x14ac:dyDescent="0.2">
      <c r="A130" s="14" t="s">
        <v>2997</v>
      </c>
      <c r="B130" s="14" t="s">
        <v>3056</v>
      </c>
      <c r="C130" s="14" t="s">
        <v>3057</v>
      </c>
      <c r="D130" s="16">
        <v>45866</v>
      </c>
      <c r="E130" s="16"/>
      <c r="F130" s="14" t="s">
        <v>3058</v>
      </c>
      <c r="G130" s="14" t="s">
        <v>3059</v>
      </c>
      <c r="H130" s="14" t="s">
        <v>3060</v>
      </c>
      <c r="I130" s="15">
        <v>280.44</v>
      </c>
      <c r="J130" s="77">
        <v>2</v>
      </c>
      <c r="K130" s="92"/>
    </row>
    <row r="131" spans="1:11" ht="12.75" x14ac:dyDescent="0.2">
      <c r="A131" s="14" t="s">
        <v>2997</v>
      </c>
      <c r="B131" s="14" t="s">
        <v>3061</v>
      </c>
      <c r="C131" s="14" t="s">
        <v>3062</v>
      </c>
      <c r="D131" s="16">
        <v>45905</v>
      </c>
      <c r="E131" s="16"/>
      <c r="F131" s="14" t="s">
        <v>3063</v>
      </c>
      <c r="G131" s="14"/>
      <c r="H131" s="14" t="s">
        <v>3055</v>
      </c>
      <c r="I131" s="15">
        <v>1229.44</v>
      </c>
      <c r="J131" s="77">
        <v>2</v>
      </c>
      <c r="K131" s="92"/>
    </row>
    <row r="132" spans="1:11" ht="33.75" x14ac:dyDescent="0.2">
      <c r="A132" s="14" t="s">
        <v>2997</v>
      </c>
      <c r="B132" s="14" t="s">
        <v>3064</v>
      </c>
      <c r="C132" s="14" t="s">
        <v>3065</v>
      </c>
      <c r="D132" s="16">
        <v>45911</v>
      </c>
      <c r="E132" s="16"/>
      <c r="F132" s="14" t="s">
        <v>3066</v>
      </c>
      <c r="G132" s="14" t="s">
        <v>3067</v>
      </c>
      <c r="H132" s="14" t="s">
        <v>3068</v>
      </c>
      <c r="I132" s="15">
        <v>210</v>
      </c>
      <c r="J132" s="77">
        <v>1</v>
      </c>
      <c r="K132" s="92"/>
    </row>
    <row r="133" spans="1:11" ht="12.75" x14ac:dyDescent="0.2">
      <c r="A133" s="14" t="s">
        <v>2997</v>
      </c>
      <c r="B133" s="14" t="s">
        <v>3061</v>
      </c>
      <c r="C133" s="14" t="s">
        <v>3033</v>
      </c>
      <c r="D133" s="16">
        <v>45920</v>
      </c>
      <c r="E133" s="16"/>
      <c r="F133" s="14" t="s">
        <v>3063</v>
      </c>
      <c r="G133" s="14"/>
      <c r="H133" s="14" t="s">
        <v>3055</v>
      </c>
      <c r="I133" s="15">
        <v>300</v>
      </c>
      <c r="J133" s="77">
        <v>2</v>
      </c>
      <c r="K133" s="92"/>
    </row>
    <row r="134" spans="1:11" ht="22.5" x14ac:dyDescent="0.2">
      <c r="A134" s="14" t="s">
        <v>2997</v>
      </c>
      <c r="B134" s="14" t="s">
        <v>3069</v>
      </c>
      <c r="C134" s="14" t="s">
        <v>3070</v>
      </c>
      <c r="D134" s="16">
        <v>45925</v>
      </c>
      <c r="E134" s="16"/>
      <c r="F134" s="14" t="s">
        <v>3071</v>
      </c>
      <c r="G134" s="14"/>
      <c r="H134" s="14" t="s">
        <v>3072</v>
      </c>
      <c r="I134" s="15">
        <v>148</v>
      </c>
      <c r="J134" s="77">
        <v>2</v>
      </c>
      <c r="K134" s="92"/>
    </row>
    <row r="135" spans="1:11" ht="12.75" x14ac:dyDescent="0.2">
      <c r="A135" s="14" t="s">
        <v>2997</v>
      </c>
      <c r="B135" s="14" t="s">
        <v>3061</v>
      </c>
      <c r="C135" s="14"/>
      <c r="D135" s="16">
        <v>45930</v>
      </c>
      <c r="E135" s="16"/>
      <c r="F135" s="14" t="s">
        <v>3004</v>
      </c>
      <c r="G135" s="14" t="s">
        <v>3005</v>
      </c>
      <c r="H135" s="14" t="s">
        <v>3006</v>
      </c>
      <c r="I135" s="15">
        <v>8.65</v>
      </c>
      <c r="J135" s="77">
        <v>4</v>
      </c>
      <c r="K135" s="92"/>
    </row>
    <row r="136" spans="1:11" ht="12.75" x14ac:dyDescent="0.2">
      <c r="A136" s="14" t="s">
        <v>2997</v>
      </c>
      <c r="B136" s="14" t="s">
        <v>3082</v>
      </c>
      <c r="C136" s="14"/>
      <c r="D136" s="16">
        <v>45933</v>
      </c>
      <c r="E136" s="16"/>
      <c r="F136" s="14" t="s">
        <v>3083</v>
      </c>
      <c r="G136" s="14"/>
      <c r="H136" s="14" t="s">
        <v>3084</v>
      </c>
      <c r="I136" s="15">
        <v>1400</v>
      </c>
      <c r="J136" s="77">
        <v>3</v>
      </c>
      <c r="K136" s="92"/>
    </row>
    <row r="137" spans="1:11" ht="22.5" x14ac:dyDescent="0.2">
      <c r="A137" s="14" t="s">
        <v>2997</v>
      </c>
      <c r="B137" s="14" t="s">
        <v>3082</v>
      </c>
      <c r="C137" s="14"/>
      <c r="D137" s="16">
        <v>45937</v>
      </c>
      <c r="E137" s="16"/>
      <c r="F137" s="14" t="s">
        <v>3085</v>
      </c>
      <c r="G137" s="14"/>
      <c r="H137" s="14" t="s">
        <v>3086</v>
      </c>
      <c r="I137" s="15">
        <v>200</v>
      </c>
      <c r="J137" s="77">
        <v>2</v>
      </c>
      <c r="K137" s="92"/>
    </row>
    <row r="138" spans="1:11" ht="22.5" x14ac:dyDescent="0.2">
      <c r="A138" s="14" t="s">
        <v>2997</v>
      </c>
      <c r="B138" s="14" t="s">
        <v>3082</v>
      </c>
      <c r="C138" s="14"/>
      <c r="D138" s="16">
        <v>45937</v>
      </c>
      <c r="E138" s="16"/>
      <c r="F138" s="14" t="s">
        <v>3085</v>
      </c>
      <c r="G138" s="14"/>
      <c r="H138" s="14" t="s">
        <v>3087</v>
      </c>
      <c r="I138" s="15">
        <v>200</v>
      </c>
      <c r="J138" s="77">
        <v>3</v>
      </c>
      <c r="K138" s="92"/>
    </row>
    <row r="139" spans="1:11" ht="22.5" x14ac:dyDescent="0.2">
      <c r="A139" s="14" t="s">
        <v>2997</v>
      </c>
      <c r="B139" s="14" t="s">
        <v>3082</v>
      </c>
      <c r="C139" s="14"/>
      <c r="D139" s="16">
        <v>45937</v>
      </c>
      <c r="E139" s="16"/>
      <c r="F139" s="14" t="s">
        <v>3085</v>
      </c>
      <c r="G139" s="14"/>
      <c r="H139" s="14" t="s">
        <v>3088</v>
      </c>
      <c r="I139" s="15">
        <v>200</v>
      </c>
      <c r="J139" s="77">
        <v>3</v>
      </c>
      <c r="K139" s="92"/>
    </row>
    <row r="140" spans="1:11" ht="22.5" x14ac:dyDescent="0.2">
      <c r="A140" s="14" t="s">
        <v>2997</v>
      </c>
      <c r="B140" s="14" t="s">
        <v>3082</v>
      </c>
      <c r="C140" s="14"/>
      <c r="D140" s="16">
        <v>45937</v>
      </c>
      <c r="E140" s="16"/>
      <c r="F140" s="14" t="s">
        <v>3085</v>
      </c>
      <c r="G140" s="14"/>
      <c r="H140" s="14" t="s">
        <v>3089</v>
      </c>
      <c r="I140" s="15">
        <v>200</v>
      </c>
      <c r="J140" s="77">
        <v>3</v>
      </c>
      <c r="K140" s="92"/>
    </row>
    <row r="141" spans="1:11" ht="12.75" x14ac:dyDescent="0.2">
      <c r="A141" s="14" t="s">
        <v>2997</v>
      </c>
      <c r="B141" s="14" t="s">
        <v>3082</v>
      </c>
      <c r="C141" s="14"/>
      <c r="D141" s="16">
        <v>45937</v>
      </c>
      <c r="E141" s="16"/>
      <c r="F141" s="14" t="s">
        <v>3063</v>
      </c>
      <c r="G141" s="14"/>
      <c r="H141" s="14" t="s">
        <v>3055</v>
      </c>
      <c r="I141" s="15">
        <v>838.44</v>
      </c>
      <c r="J141" s="77">
        <v>2</v>
      </c>
      <c r="K141" s="92"/>
    </row>
    <row r="142" spans="1:11" ht="22.5" x14ac:dyDescent="0.2">
      <c r="A142" s="14" t="s">
        <v>2997</v>
      </c>
      <c r="B142" s="14" t="s">
        <v>3082</v>
      </c>
      <c r="C142" s="14"/>
      <c r="D142" s="16">
        <v>45937</v>
      </c>
      <c r="E142" s="16"/>
      <c r="F142" s="14" t="s">
        <v>3090</v>
      </c>
      <c r="G142" s="14"/>
      <c r="H142" s="14" t="s">
        <v>3091</v>
      </c>
      <c r="I142" s="15">
        <v>185</v>
      </c>
      <c r="J142" s="77">
        <v>3</v>
      </c>
      <c r="K142" s="92"/>
    </row>
    <row r="143" spans="1:11" ht="12.75" x14ac:dyDescent="0.2">
      <c r="A143" s="14" t="s">
        <v>2997</v>
      </c>
      <c r="B143" s="14" t="s">
        <v>3082</v>
      </c>
      <c r="C143" s="14"/>
      <c r="D143" s="16">
        <v>45939</v>
      </c>
      <c r="E143" s="16"/>
      <c r="F143" s="14" t="s">
        <v>3092</v>
      </c>
      <c r="G143" s="14"/>
      <c r="H143" s="14" t="s">
        <v>3022</v>
      </c>
      <c r="I143" s="15">
        <v>376.76</v>
      </c>
      <c r="J143" s="77">
        <v>2</v>
      </c>
      <c r="K143" s="92"/>
    </row>
    <row r="144" spans="1:11" ht="12.75" x14ac:dyDescent="0.2">
      <c r="A144" s="14" t="s">
        <v>2997</v>
      </c>
      <c r="B144" s="14" t="s">
        <v>3082</v>
      </c>
      <c r="C144" s="14"/>
      <c r="D144" s="16">
        <v>45939</v>
      </c>
      <c r="E144" s="16"/>
      <c r="F144" s="14" t="s">
        <v>3092</v>
      </c>
      <c r="G144" s="14"/>
      <c r="H144" s="14" t="s">
        <v>3091</v>
      </c>
      <c r="I144" s="15">
        <v>224.27</v>
      </c>
      <c r="J144" s="77">
        <v>2</v>
      </c>
      <c r="K144" s="92"/>
    </row>
    <row r="145" spans="1:11" ht="22.5" x14ac:dyDescent="0.2">
      <c r="A145" s="14" t="s">
        <v>2997</v>
      </c>
      <c r="B145" s="14" t="s">
        <v>3093</v>
      </c>
      <c r="C145" s="14" t="s">
        <v>3094</v>
      </c>
      <c r="D145" s="16">
        <v>45939</v>
      </c>
      <c r="E145" s="16"/>
      <c r="F145" s="14" t="s">
        <v>3095</v>
      </c>
      <c r="G145" s="14" t="s">
        <v>3096</v>
      </c>
      <c r="H145" s="14" t="s">
        <v>3097</v>
      </c>
      <c r="I145" s="15">
        <v>180</v>
      </c>
      <c r="J145" s="77">
        <v>3</v>
      </c>
      <c r="K145" s="92"/>
    </row>
    <row r="146" spans="1:11" ht="22.5" x14ac:dyDescent="0.2">
      <c r="A146" s="14" t="s">
        <v>2997</v>
      </c>
      <c r="B146" s="14" t="s">
        <v>3098</v>
      </c>
      <c r="C146" s="14" t="s">
        <v>3099</v>
      </c>
      <c r="D146" s="16">
        <v>45939</v>
      </c>
      <c r="E146" s="16"/>
      <c r="F146" s="14" t="s">
        <v>3100</v>
      </c>
      <c r="G146" s="14" t="s">
        <v>3059</v>
      </c>
      <c r="H146" s="14" t="s">
        <v>3060</v>
      </c>
      <c r="I146" s="15">
        <v>973.83</v>
      </c>
      <c r="J146" s="77">
        <v>3</v>
      </c>
      <c r="K146" s="92"/>
    </row>
    <row r="147" spans="1:11" ht="33.75" x14ac:dyDescent="0.2">
      <c r="A147" s="14" t="s">
        <v>2997</v>
      </c>
      <c r="B147" s="14" t="s">
        <v>3101</v>
      </c>
      <c r="C147" s="14" t="s">
        <v>3102</v>
      </c>
      <c r="D147" s="16">
        <v>45939</v>
      </c>
      <c r="E147" s="16"/>
      <c r="F147" s="14" t="s">
        <v>3105</v>
      </c>
      <c r="G147" s="14" t="s">
        <v>3104</v>
      </c>
      <c r="H147" s="14" t="s">
        <v>3103</v>
      </c>
      <c r="I147" s="15">
        <v>762.6</v>
      </c>
      <c r="J147" s="77">
        <v>3</v>
      </c>
      <c r="K147" s="92"/>
    </row>
    <row r="148" spans="1:11" ht="22.5" x14ac:dyDescent="0.2">
      <c r="A148" s="14" t="s">
        <v>2997</v>
      </c>
      <c r="B148" s="14" t="s">
        <v>3106</v>
      </c>
      <c r="C148" s="14" t="s">
        <v>3107</v>
      </c>
      <c r="D148" s="16">
        <v>45939</v>
      </c>
      <c r="E148" s="16"/>
      <c r="F148" s="14" t="s">
        <v>3112</v>
      </c>
      <c r="G148" s="14" t="s">
        <v>3109</v>
      </c>
      <c r="H148" s="14" t="s">
        <v>3108</v>
      </c>
      <c r="I148" s="15">
        <v>2500</v>
      </c>
      <c r="J148" s="77">
        <v>3</v>
      </c>
      <c r="K148" s="92"/>
    </row>
    <row r="149" spans="1:11" ht="22.5" x14ac:dyDescent="0.2">
      <c r="A149" s="14" t="s">
        <v>2997</v>
      </c>
      <c r="B149" s="14" t="s">
        <v>3110</v>
      </c>
      <c r="C149" s="14" t="s">
        <v>3111</v>
      </c>
      <c r="D149" s="16">
        <v>45944</v>
      </c>
      <c r="E149" s="16"/>
      <c r="F149" s="14" t="s">
        <v>3113</v>
      </c>
      <c r="G149" s="14" t="s">
        <v>3115</v>
      </c>
      <c r="H149" s="14" t="s">
        <v>3114</v>
      </c>
      <c r="I149" s="15">
        <v>1400</v>
      </c>
      <c r="J149" s="77">
        <v>1</v>
      </c>
      <c r="K149" s="92"/>
    </row>
    <row r="150" spans="1:11" ht="22.5" x14ac:dyDescent="0.2">
      <c r="A150" s="14" t="s">
        <v>2997</v>
      </c>
      <c r="B150" s="14" t="s">
        <v>3116</v>
      </c>
      <c r="C150" s="14" t="s">
        <v>3117</v>
      </c>
      <c r="D150" s="16">
        <v>45947</v>
      </c>
      <c r="E150" s="16"/>
      <c r="F150" s="14" t="s">
        <v>3156</v>
      </c>
      <c r="G150" s="14" t="s">
        <v>3115</v>
      </c>
      <c r="H150" s="14" t="s">
        <v>3114</v>
      </c>
      <c r="I150" s="15">
        <v>700</v>
      </c>
      <c r="J150" s="77">
        <v>3</v>
      </c>
      <c r="K150" s="92"/>
    </row>
    <row r="151" spans="1:11" ht="12.75" x14ac:dyDescent="0.2">
      <c r="A151" s="14" t="s">
        <v>2997</v>
      </c>
      <c r="B151" s="14" t="s">
        <v>3118</v>
      </c>
      <c r="C151" s="14" t="s">
        <v>3119</v>
      </c>
      <c r="D151" s="16">
        <v>45950</v>
      </c>
      <c r="E151" s="16"/>
      <c r="F151" s="14" t="s">
        <v>3120</v>
      </c>
      <c r="G151" s="14"/>
      <c r="H151" s="14" t="s">
        <v>3055</v>
      </c>
      <c r="I151" s="15">
        <v>500</v>
      </c>
      <c r="J151" s="77">
        <v>2</v>
      </c>
      <c r="K151" s="92"/>
    </row>
    <row r="152" spans="1:11" ht="22.5" x14ac:dyDescent="0.2">
      <c r="A152" s="14" t="s">
        <v>2997</v>
      </c>
      <c r="B152" s="14" t="s">
        <v>3082</v>
      </c>
      <c r="C152" s="14"/>
      <c r="D152" s="16">
        <v>45950</v>
      </c>
      <c r="E152" s="16"/>
      <c r="F152" s="14" t="s">
        <v>3157</v>
      </c>
      <c r="G152" s="14"/>
      <c r="H152" s="14" t="s">
        <v>3087</v>
      </c>
      <c r="I152" s="15">
        <v>100</v>
      </c>
      <c r="J152" s="77">
        <v>3</v>
      </c>
      <c r="K152" s="92"/>
    </row>
    <row r="153" spans="1:11" ht="22.5" x14ac:dyDescent="0.2">
      <c r="A153" s="14" t="s">
        <v>2997</v>
      </c>
      <c r="B153" s="14" t="s">
        <v>3122</v>
      </c>
      <c r="C153" s="14" t="s">
        <v>3125</v>
      </c>
      <c r="D153" s="16">
        <v>45951</v>
      </c>
      <c r="E153" s="16"/>
      <c r="F153" s="14" t="s">
        <v>3124</v>
      </c>
      <c r="G153" s="14" t="s">
        <v>3059</v>
      </c>
      <c r="H153" s="14" t="s">
        <v>3060</v>
      </c>
      <c r="I153" s="15">
        <v>351.12</v>
      </c>
      <c r="J153" s="77">
        <v>2</v>
      </c>
      <c r="K153" s="92"/>
    </row>
    <row r="154" spans="1:11" ht="56.25" x14ac:dyDescent="0.2">
      <c r="A154" s="14" t="s">
        <v>2997</v>
      </c>
      <c r="B154" s="14" t="s">
        <v>3158</v>
      </c>
      <c r="C154" s="14"/>
      <c r="D154" s="16">
        <v>45951</v>
      </c>
      <c r="E154" s="16"/>
      <c r="F154" s="14" t="s">
        <v>3159</v>
      </c>
      <c r="G154" s="14"/>
      <c r="H154" s="14" t="s">
        <v>3072</v>
      </c>
      <c r="I154" s="15">
        <v>908</v>
      </c>
      <c r="J154" s="77">
        <v>1</v>
      </c>
      <c r="K154" s="92"/>
    </row>
    <row r="155" spans="1:11" ht="22.5" x14ac:dyDescent="0.2">
      <c r="A155" s="14" t="s">
        <v>2997</v>
      </c>
      <c r="B155" s="14" t="s">
        <v>3082</v>
      </c>
      <c r="C155" s="14"/>
      <c r="D155" s="16">
        <v>45952</v>
      </c>
      <c r="E155" s="16"/>
      <c r="F155" s="14" t="s">
        <v>3121</v>
      </c>
      <c r="G155" s="14"/>
      <c r="H155" s="14" t="s">
        <v>3086</v>
      </c>
      <c r="I155" s="15">
        <v>100</v>
      </c>
      <c r="J155" s="77">
        <v>3</v>
      </c>
      <c r="K155" s="92"/>
    </row>
    <row r="156" spans="1:11" ht="22.5" x14ac:dyDescent="0.2">
      <c r="A156" s="14" t="s">
        <v>2997</v>
      </c>
      <c r="B156" s="14" t="s">
        <v>3127</v>
      </c>
      <c r="C156" s="14" t="s">
        <v>3128</v>
      </c>
      <c r="D156" s="16">
        <v>45954</v>
      </c>
      <c r="E156" s="16"/>
      <c r="F156" s="14" t="s">
        <v>3126</v>
      </c>
      <c r="G156" s="14" t="s">
        <v>3130</v>
      </c>
      <c r="H156" s="14" t="s">
        <v>3129</v>
      </c>
      <c r="I156" s="15">
        <v>1200</v>
      </c>
      <c r="J156" s="77">
        <v>3</v>
      </c>
      <c r="K156" s="92"/>
    </row>
    <row r="157" spans="1:11" ht="22.5" x14ac:dyDescent="0.2">
      <c r="A157" s="14" t="s">
        <v>2997</v>
      </c>
      <c r="B157" s="14" t="s">
        <v>3118</v>
      </c>
      <c r="C157" s="14"/>
      <c r="D157" s="16">
        <v>45954</v>
      </c>
      <c r="E157" s="16"/>
      <c r="F157" s="14" t="s">
        <v>3131</v>
      </c>
      <c r="G157" s="14"/>
      <c r="H157" s="14" t="s">
        <v>3132</v>
      </c>
      <c r="I157" s="15">
        <v>225.76</v>
      </c>
      <c r="J157" s="77">
        <v>5</v>
      </c>
      <c r="K157" s="92"/>
    </row>
    <row r="158" spans="1:11" ht="12.75" x14ac:dyDescent="0.2">
      <c r="A158" s="14" t="s">
        <v>2997</v>
      </c>
      <c r="B158" s="14" t="s">
        <v>3118</v>
      </c>
      <c r="C158" s="14"/>
      <c r="D158" s="16">
        <v>45955</v>
      </c>
      <c r="E158" s="16"/>
      <c r="F158" s="14" t="s">
        <v>3120</v>
      </c>
      <c r="G158" s="14"/>
      <c r="H158" s="14" t="s">
        <v>3055</v>
      </c>
      <c r="I158" s="15">
        <v>150</v>
      </c>
      <c r="J158" s="77">
        <v>2</v>
      </c>
      <c r="K158" s="92"/>
    </row>
    <row r="159" spans="1:11" ht="22.5" x14ac:dyDescent="0.2">
      <c r="A159" s="14" t="s">
        <v>2997</v>
      </c>
      <c r="B159" s="14" t="s">
        <v>3133</v>
      </c>
      <c r="C159" s="14" t="s">
        <v>3134</v>
      </c>
      <c r="D159" s="16">
        <v>45958</v>
      </c>
      <c r="E159" s="16"/>
      <c r="F159" s="14" t="s">
        <v>3135</v>
      </c>
      <c r="G159" s="14" t="s">
        <v>3137</v>
      </c>
      <c r="H159" s="14" t="s">
        <v>3136</v>
      </c>
      <c r="I159" s="15">
        <v>5000</v>
      </c>
      <c r="J159" s="77">
        <v>3</v>
      </c>
      <c r="K159" s="92"/>
    </row>
    <row r="160" spans="1:11" ht="12.75" x14ac:dyDescent="0.2">
      <c r="A160" s="14" t="s">
        <v>2997</v>
      </c>
      <c r="B160" s="14" t="s">
        <v>3138</v>
      </c>
      <c r="C160" s="14" t="s">
        <v>3144</v>
      </c>
      <c r="D160" s="16">
        <v>45958</v>
      </c>
      <c r="E160" s="16"/>
      <c r="F160" s="14" t="s">
        <v>3143</v>
      </c>
      <c r="G160" s="14" t="s">
        <v>3142</v>
      </c>
      <c r="H160" s="14" t="s">
        <v>3141</v>
      </c>
      <c r="I160" s="15">
        <v>329.84</v>
      </c>
      <c r="J160" s="77">
        <v>5</v>
      </c>
      <c r="K160" s="92"/>
    </row>
    <row r="161" spans="1:11" ht="12.75" x14ac:dyDescent="0.2">
      <c r="A161" s="14" t="s">
        <v>2997</v>
      </c>
      <c r="B161" s="14" t="s">
        <v>3139</v>
      </c>
      <c r="C161" s="14" t="s">
        <v>3145</v>
      </c>
      <c r="D161" s="16">
        <v>45958</v>
      </c>
      <c r="E161" s="16"/>
      <c r="F161" s="14" t="s">
        <v>3143</v>
      </c>
      <c r="G161" s="14" t="s">
        <v>3142</v>
      </c>
      <c r="H161" s="14" t="s">
        <v>3141</v>
      </c>
      <c r="I161" s="15">
        <v>282.69</v>
      </c>
      <c r="J161" s="77">
        <v>5</v>
      </c>
      <c r="K161" s="92"/>
    </row>
    <row r="162" spans="1:11" ht="12.75" x14ac:dyDescent="0.2">
      <c r="A162" s="14" t="s">
        <v>2997</v>
      </c>
      <c r="B162" s="14" t="s">
        <v>3140</v>
      </c>
      <c r="C162" s="14" t="s">
        <v>3146</v>
      </c>
      <c r="D162" s="16">
        <v>45958</v>
      </c>
      <c r="E162" s="16"/>
      <c r="F162" s="14" t="s">
        <v>3143</v>
      </c>
      <c r="G162" s="14" t="s">
        <v>3142</v>
      </c>
      <c r="H162" s="14" t="s">
        <v>3141</v>
      </c>
      <c r="I162" s="15">
        <v>283.69</v>
      </c>
      <c r="J162" s="77">
        <v>5</v>
      </c>
      <c r="K162" s="92"/>
    </row>
    <row r="163" spans="1:11" ht="22.5" x14ac:dyDescent="0.2">
      <c r="A163" s="14" t="s">
        <v>2997</v>
      </c>
      <c r="B163" s="14" t="s">
        <v>3082</v>
      </c>
      <c r="C163" s="14" t="s">
        <v>3148</v>
      </c>
      <c r="D163" s="16">
        <v>45959</v>
      </c>
      <c r="E163" s="16"/>
      <c r="F163" s="14" t="s">
        <v>3149</v>
      </c>
      <c r="G163" s="14"/>
      <c r="H163" s="14" t="s">
        <v>3147</v>
      </c>
      <c r="I163" s="15">
        <v>251.5</v>
      </c>
      <c r="J163" s="77">
        <v>5</v>
      </c>
      <c r="K163" s="92"/>
    </row>
    <row r="164" spans="1:11" ht="22.5" x14ac:dyDescent="0.2">
      <c r="A164" s="14" t="s">
        <v>2997</v>
      </c>
      <c r="B164" s="14" t="s">
        <v>3082</v>
      </c>
      <c r="C164" s="14" t="s">
        <v>3148</v>
      </c>
      <c r="D164" s="16">
        <v>45959</v>
      </c>
      <c r="E164" s="16"/>
      <c r="F164" s="14" t="s">
        <v>3149</v>
      </c>
      <c r="G164" s="14"/>
      <c r="H164" s="14" t="s">
        <v>3150</v>
      </c>
      <c r="I164" s="15">
        <v>202.5</v>
      </c>
      <c r="J164" s="77">
        <v>5</v>
      </c>
      <c r="K164" s="92"/>
    </row>
    <row r="165" spans="1:11" ht="12.75" x14ac:dyDescent="0.2">
      <c r="A165" s="14" t="s">
        <v>2997</v>
      </c>
      <c r="B165" s="14" t="s">
        <v>3082</v>
      </c>
      <c r="C165" s="14"/>
      <c r="D165" s="16">
        <v>45961</v>
      </c>
      <c r="E165" s="16"/>
      <c r="F165" s="14" t="s">
        <v>3004</v>
      </c>
      <c r="G165" s="14" t="s">
        <v>3005</v>
      </c>
      <c r="H165" s="14" t="s">
        <v>3006</v>
      </c>
      <c r="I165" s="15">
        <v>9.4</v>
      </c>
      <c r="J165" s="77">
        <v>4</v>
      </c>
      <c r="K165" s="92"/>
    </row>
    <row r="166" spans="1:11" ht="12.75" x14ac:dyDescent="0.2">
      <c r="A166" s="14" t="s">
        <v>2997</v>
      </c>
      <c r="B166" s="14" t="s">
        <v>3151</v>
      </c>
      <c r="C166" s="14" t="s">
        <v>3152</v>
      </c>
      <c r="D166" s="16">
        <v>45939</v>
      </c>
      <c r="E166" s="16"/>
      <c r="F166" s="14" t="s">
        <v>3153</v>
      </c>
      <c r="G166" s="14" t="s">
        <v>3154</v>
      </c>
      <c r="H166" s="14" t="s">
        <v>3155</v>
      </c>
      <c r="I166" s="15">
        <v>86.35</v>
      </c>
      <c r="J166" s="77">
        <v>5</v>
      </c>
      <c r="K166" s="92"/>
    </row>
    <row r="167" spans="1:11" ht="22.5" x14ac:dyDescent="0.2">
      <c r="A167" s="14" t="s">
        <v>2997</v>
      </c>
      <c r="B167" s="14" t="s">
        <v>3164</v>
      </c>
      <c r="C167" s="14" t="s">
        <v>3160</v>
      </c>
      <c r="D167" s="16">
        <v>45956</v>
      </c>
      <c r="E167" s="16"/>
      <c r="F167" s="14" t="s">
        <v>3161</v>
      </c>
      <c r="G167" s="14" t="s">
        <v>3162</v>
      </c>
      <c r="H167" s="14" t="s">
        <v>3163</v>
      </c>
      <c r="I167" s="15">
        <v>325</v>
      </c>
      <c r="J167" s="77">
        <v>5</v>
      </c>
      <c r="K167" s="92"/>
    </row>
    <row r="168" spans="1:11" ht="33.75" x14ac:dyDescent="0.2">
      <c r="A168" s="14" t="s">
        <v>2997</v>
      </c>
      <c r="B168" s="14" t="s">
        <v>3165</v>
      </c>
      <c r="C168" s="14" t="s">
        <v>3166</v>
      </c>
      <c r="D168" s="16">
        <v>45956</v>
      </c>
      <c r="E168" s="16"/>
      <c r="F168" s="14" t="s">
        <v>3167</v>
      </c>
      <c r="G168" s="14" t="s">
        <v>3162</v>
      </c>
      <c r="H168" s="14" t="s">
        <v>3163</v>
      </c>
      <c r="I168" s="15">
        <v>350</v>
      </c>
      <c r="J168" s="77">
        <v>5</v>
      </c>
      <c r="K168" s="92"/>
    </row>
    <row r="169" spans="1:11" ht="12.75" x14ac:dyDescent="0.2">
      <c r="A169" s="14" t="s">
        <v>2997</v>
      </c>
      <c r="B169" s="14"/>
      <c r="C169" s="14"/>
      <c r="D169" s="16"/>
      <c r="E169" s="16"/>
      <c r="F169" s="14"/>
      <c r="G169" s="14"/>
      <c r="H169" s="14"/>
      <c r="I169" s="15"/>
      <c r="J169" s="77"/>
      <c r="K169" s="92"/>
    </row>
    <row r="170" spans="1:11" ht="12.75" x14ac:dyDescent="0.2">
      <c r="A170" s="14" t="s">
        <v>2997</v>
      </c>
      <c r="B170" s="14"/>
      <c r="C170" s="14"/>
      <c r="D170" s="16"/>
      <c r="E170" s="16"/>
      <c r="F170" s="14"/>
      <c r="G170" s="14"/>
      <c r="H170" s="14"/>
      <c r="I170" s="15"/>
      <c r="J170" s="77"/>
      <c r="K170" s="92"/>
    </row>
    <row r="171" spans="1:11" ht="12.75" x14ac:dyDescent="0.2">
      <c r="A171" s="14" t="s">
        <v>2997</v>
      </c>
      <c r="B171" s="14"/>
      <c r="C171" s="14"/>
      <c r="D171" s="16"/>
      <c r="E171" s="16"/>
      <c r="F171" s="14"/>
      <c r="G171" s="14"/>
      <c r="H171" s="14"/>
      <c r="I171" s="15"/>
      <c r="J171" s="77"/>
      <c r="K171" s="92"/>
    </row>
    <row r="172" spans="1:11" ht="22.5" x14ac:dyDescent="0.2">
      <c r="A172" s="14" t="s">
        <v>3073</v>
      </c>
      <c r="B172" s="14" t="s">
        <v>3030</v>
      </c>
      <c r="C172" s="14" t="s">
        <v>3033</v>
      </c>
      <c r="D172" s="16">
        <v>45881</v>
      </c>
      <c r="E172" s="16"/>
      <c r="F172" s="14" t="s">
        <v>3074</v>
      </c>
      <c r="G172" s="14"/>
      <c r="H172" s="14" t="s">
        <v>3075</v>
      </c>
      <c r="I172" s="15">
        <v>5000</v>
      </c>
      <c r="J172" s="77"/>
      <c r="K172" s="92"/>
    </row>
    <row r="173" spans="1:11" ht="12.75" x14ac:dyDescent="0.2">
      <c r="A173" s="14" t="s">
        <v>3076</v>
      </c>
      <c r="B173" s="14" t="s">
        <v>3077</v>
      </c>
      <c r="C173" s="14" t="s">
        <v>3033</v>
      </c>
      <c r="D173" s="16">
        <v>45812</v>
      </c>
      <c r="E173" s="16"/>
      <c r="F173" s="14" t="s">
        <v>3078</v>
      </c>
      <c r="G173" s="14"/>
      <c r="H173" s="14" t="s">
        <v>3079</v>
      </c>
      <c r="I173" s="15">
        <v>5000</v>
      </c>
      <c r="J173" s="77"/>
      <c r="K173" s="92"/>
    </row>
    <row r="174" spans="1:11" ht="22.5" x14ac:dyDescent="0.2">
      <c r="A174" s="14" t="s">
        <v>3076</v>
      </c>
      <c r="B174" s="14" t="s">
        <v>3003</v>
      </c>
      <c r="C174" s="14" t="s">
        <v>3033</v>
      </c>
      <c r="D174" s="16">
        <v>45869</v>
      </c>
      <c r="E174" s="16"/>
      <c r="F174" s="14" t="s">
        <v>3080</v>
      </c>
      <c r="G174" s="14"/>
      <c r="H174" s="14" t="s">
        <v>3079</v>
      </c>
      <c r="I174" s="15">
        <v>10000</v>
      </c>
      <c r="J174" s="77"/>
      <c r="K174" s="92"/>
    </row>
    <row r="175" spans="1:11" ht="33.75" x14ac:dyDescent="0.2">
      <c r="A175" s="14" t="s">
        <v>3076</v>
      </c>
      <c r="B175" s="14" t="s">
        <v>3061</v>
      </c>
      <c r="C175" s="14" t="s">
        <v>3033</v>
      </c>
      <c r="D175" s="16">
        <v>45917</v>
      </c>
      <c r="E175" s="16"/>
      <c r="F175" s="14" t="s">
        <v>3081</v>
      </c>
      <c r="G175" s="14"/>
      <c r="H175" s="14" t="s">
        <v>3079</v>
      </c>
      <c r="I175" s="15">
        <v>5000</v>
      </c>
      <c r="J175" s="77"/>
      <c r="K175" s="92"/>
    </row>
    <row r="176" spans="1:11" ht="33.75" x14ac:dyDescent="0.2">
      <c r="A176" s="14" t="s">
        <v>3076</v>
      </c>
      <c r="B176" s="14" t="s">
        <v>3082</v>
      </c>
      <c r="C176" s="14" t="s">
        <v>3033</v>
      </c>
      <c r="D176" s="16">
        <v>45940</v>
      </c>
      <c r="E176" s="16"/>
      <c r="F176" s="14" t="s">
        <v>3168</v>
      </c>
      <c r="G176" s="14"/>
      <c r="H176" s="14" t="s">
        <v>3079</v>
      </c>
      <c r="I176" s="15">
        <v>5000</v>
      </c>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A117 A118:J121 A122:A124 A128:A133">
    <cfRule type="expression" dxfId="109" priority="114" stopIfTrue="1">
      <formula>$A107&lt;&gt;""</formula>
    </cfRule>
  </conditionalFormatting>
  <conditionalFormatting sqref="A1055:H1066">
    <cfRule type="expression" dxfId="108" priority="150" stopIfTrue="1">
      <formula>$A1055&lt;&gt;""</formula>
    </cfRule>
  </conditionalFormatting>
  <conditionalFormatting sqref="A1112:H1113">
    <cfRule type="expression" dxfId="107" priority="161" stopIfTrue="1">
      <formula>$A1112&lt;&gt;""</formula>
    </cfRule>
  </conditionalFormatting>
  <conditionalFormatting sqref="A125:J127">
    <cfRule type="expression" dxfId="106" priority="9" stopIfTrue="1">
      <formula>$A125&lt;&gt;""</formula>
    </cfRule>
  </conditionalFormatting>
  <conditionalFormatting sqref="A134:J5000">
    <cfRule type="expression" dxfId="105" priority="1" stopIfTrue="1">
      <formula>$A134&lt;&gt;""</formula>
    </cfRule>
  </conditionalFormatting>
  <conditionalFormatting sqref="B472:E477">
    <cfRule type="expression" dxfId="104" priority="252" stopIfTrue="1">
      <formula>$A472&lt;&gt;""</formula>
    </cfRule>
  </conditionalFormatting>
  <conditionalFormatting sqref="B484:E488">
    <cfRule type="expression" dxfId="103" priority="287" stopIfTrue="1">
      <formula>$A484&lt;&gt;""</formula>
    </cfRule>
  </conditionalFormatting>
  <conditionalFormatting sqref="B689:E689">
    <cfRule type="expression" dxfId="102" priority="179" stopIfTrue="1">
      <formula>$A689&lt;&gt;""</formula>
    </cfRule>
  </conditionalFormatting>
  <conditionalFormatting sqref="B691:E691 H691:I691 B692:I693 B694:E699 H694:I699">
    <cfRule type="expression" dxfId="101" priority="139" stopIfTrue="1">
      <formula>$A691&lt;&gt;""</formula>
    </cfRule>
  </conditionalFormatting>
  <conditionalFormatting sqref="B701:E701 H701:I701">
    <cfRule type="expression" dxfId="100" priority="130" stopIfTrue="1">
      <formula>$A701&lt;&gt;""</formula>
    </cfRule>
  </conditionalFormatting>
  <conditionalFormatting sqref="B819:E819">
    <cfRule type="expression" dxfId="99" priority="202" stopIfTrue="1">
      <formula>$A819&lt;&gt;""</formula>
    </cfRule>
  </conditionalFormatting>
  <conditionalFormatting sqref="B1110:E1110">
    <cfRule type="expression" dxfId="98" priority="248" stopIfTrue="1">
      <formula>$A1110&lt;&gt;""</formula>
    </cfRule>
  </conditionalFormatting>
  <conditionalFormatting sqref="B1114:E1114">
    <cfRule type="expression" dxfId="97" priority="304" stopIfTrue="1">
      <formula>$A1114&lt;&gt;""</formula>
    </cfRule>
  </conditionalFormatting>
  <conditionalFormatting sqref="B1131:E1136">
    <cfRule type="expression" dxfId="96" priority="294" stopIfTrue="1">
      <formula>$A1131&lt;&gt;""</formula>
    </cfRule>
  </conditionalFormatting>
  <conditionalFormatting sqref="B1138:E1148">
    <cfRule type="expression" dxfId="95" priority="162" stopIfTrue="1">
      <formula>$A1138&lt;&gt;""</formula>
    </cfRule>
  </conditionalFormatting>
  <conditionalFormatting sqref="B1152:E1152">
    <cfRule type="expression" dxfId="94" priority="188" stopIfTrue="1">
      <formula>$A1152&lt;&gt;""</formula>
    </cfRule>
  </conditionalFormatting>
  <conditionalFormatting sqref="B1253:E1260 I1253:J1270">
    <cfRule type="expression" dxfId="93" priority="238" stopIfTrue="1">
      <formula>$A1253&lt;&gt;""</formula>
    </cfRule>
  </conditionalFormatting>
  <conditionalFormatting sqref="B1293:E1301">
    <cfRule type="expression" dxfId="92" priority="273" stopIfTrue="1">
      <formula>$A1293&lt;&gt;""</formula>
    </cfRule>
  </conditionalFormatting>
  <conditionalFormatting sqref="B1303:E1326">
    <cfRule type="expression" dxfId="91" priority="152" stopIfTrue="1">
      <formula>$A1303&lt;&gt;""</formula>
    </cfRule>
  </conditionalFormatting>
  <conditionalFormatting sqref="B1360:E1363">
    <cfRule type="expression" dxfId="90" priority="169" stopIfTrue="1">
      <formula>$A1360&lt;&gt;""</formula>
    </cfRule>
  </conditionalFormatting>
  <conditionalFormatting sqref="B1365:E1367">
    <cfRule type="expression" dxfId="89" priority="374" stopIfTrue="1">
      <formula>$A1365&lt;&gt;""</formula>
    </cfRule>
  </conditionalFormatting>
  <conditionalFormatting sqref="B1369:E1379">
    <cfRule type="expression" dxfId="88" priority="193" stopIfTrue="1">
      <formula>$A1369&lt;&gt;""</formula>
    </cfRule>
  </conditionalFormatting>
  <conditionalFormatting sqref="B1393:E1404">
    <cfRule type="expression" dxfId="87" priority="231" stopIfTrue="1">
      <formula>$A1393&lt;&gt;""</formula>
    </cfRule>
  </conditionalFormatting>
  <conditionalFormatting sqref="B1412:E1450">
    <cfRule type="expression" dxfId="86" priority="268" stopIfTrue="1">
      <formula>$A1412&lt;&gt;""</formula>
    </cfRule>
  </conditionalFormatting>
  <conditionalFormatting sqref="B1453:E1458">
    <cfRule type="expression" dxfId="85" priority="338" stopIfTrue="1">
      <formula>$A1453&lt;&gt;""</formula>
    </cfRule>
  </conditionalFormatting>
  <conditionalFormatting sqref="B489:G489">
    <cfRule type="expression" dxfId="84" priority="288" stopIfTrue="1">
      <formula>$A489&lt;&gt;""</formula>
    </cfRule>
  </conditionalFormatting>
  <conditionalFormatting sqref="B107:H108">
    <cfRule type="expression" dxfId="83" priority="101" stopIfTrue="1">
      <formula>$A107&lt;&gt;""</formula>
    </cfRule>
  </conditionalFormatting>
  <conditionalFormatting sqref="B478:H483">
    <cfRule type="expression" dxfId="82" priority="308" stopIfTrue="1">
      <formula>$A478&lt;&gt;""</formula>
    </cfRule>
  </conditionalFormatting>
  <conditionalFormatting sqref="B490:H496">
    <cfRule type="expression" dxfId="81" priority="264" stopIfTrue="1">
      <formula>$A490&lt;&gt;""</formula>
    </cfRule>
  </conditionalFormatting>
  <conditionalFormatting sqref="B1067:H1082">
    <cfRule type="expression" dxfId="80" priority="334" stopIfTrue="1">
      <formula>$A1067&lt;&gt;""</formula>
    </cfRule>
  </conditionalFormatting>
  <conditionalFormatting sqref="B1272:H1274 B1275:E1288 H1275:H1288">
    <cfRule type="expression" dxfId="79" priority="263" stopIfTrue="1">
      <formula>$A1272&lt;&gt;""</formula>
    </cfRule>
  </conditionalFormatting>
  <conditionalFormatting sqref="B1290:H1292">
    <cfRule type="expression" dxfId="78" priority="158" stopIfTrue="1">
      <formula>$A1290&lt;&gt;""</formula>
    </cfRule>
  </conditionalFormatting>
  <conditionalFormatting sqref="B1364:H1364">
    <cfRule type="expression" dxfId="77" priority="404" stopIfTrue="1">
      <formula>$A1364&lt;&gt;""</formula>
    </cfRule>
  </conditionalFormatting>
  <conditionalFormatting sqref="B1380:H1385">
    <cfRule type="expression" dxfId="76" priority="132" stopIfTrue="1">
      <formula>$A1380&lt;&gt;""</formula>
    </cfRule>
  </conditionalFormatting>
  <conditionalFormatting sqref="B1410:H1411">
    <cfRule type="expression" dxfId="75" priority="311" stopIfTrue="1">
      <formula>$A1410&lt;&gt;""</formula>
    </cfRule>
  </conditionalFormatting>
  <conditionalFormatting sqref="B123:I124 C124">
    <cfRule type="expression" dxfId="74" priority="13" stopIfTrue="1">
      <formula>$A123&lt;&gt;""</formula>
    </cfRule>
  </conditionalFormatting>
  <conditionalFormatting sqref="B131:I131">
    <cfRule type="expression" dxfId="73" priority="49" stopIfTrue="1">
      <formula>$A131&lt;&gt;""</formula>
    </cfRule>
  </conditionalFormatting>
  <conditionalFormatting sqref="B175:I189 I190:I227 B190:E241">
    <cfRule type="expression" dxfId="72" priority="361" stopIfTrue="1">
      <formula>$A175&lt;&gt;""</formula>
    </cfRule>
  </conditionalFormatting>
  <conditionalFormatting sqref="B242:I242 B243:E275">
    <cfRule type="expression" dxfId="71" priority="375" stopIfTrue="1">
      <formula>$A242&lt;&gt;""</formula>
    </cfRule>
  </conditionalFormatting>
  <conditionalFormatting sqref="B276:I320">
    <cfRule type="expression" dxfId="70" priority="208" stopIfTrue="1">
      <formula>$A276&lt;&gt;""</formula>
    </cfRule>
  </conditionalFormatting>
  <conditionalFormatting sqref="B497:I499">
    <cfRule type="expression" dxfId="69" priority="210" stopIfTrue="1">
      <formula>$A497&lt;&gt;""</formula>
    </cfRule>
  </conditionalFormatting>
  <conditionalFormatting sqref="B645:I688">
    <cfRule type="expression" dxfId="68" priority="371" stopIfTrue="1">
      <formula>$A645&lt;&gt;""</formula>
    </cfRule>
  </conditionalFormatting>
  <conditionalFormatting sqref="B690:I690">
    <cfRule type="expression" dxfId="67" priority="137" stopIfTrue="1">
      <formula>$A690&lt;&gt;""</formula>
    </cfRule>
  </conditionalFormatting>
  <conditionalFormatting sqref="B1137:I1137">
    <cfRule type="expression" dxfId="66" priority="262" stopIfTrue="1">
      <formula>$A1137&lt;&gt;""</formula>
    </cfRule>
  </conditionalFormatting>
  <conditionalFormatting sqref="B1149:I1151">
    <cfRule type="expression" dxfId="65" priority="131" stopIfTrue="1">
      <formula>$A1149&lt;&gt;""</formula>
    </cfRule>
  </conditionalFormatting>
  <conditionalFormatting sqref="B1153:I1157">
    <cfRule type="expression" dxfId="64" priority="133" stopIfTrue="1">
      <formula>$A1153&lt;&gt;""</formula>
    </cfRule>
  </conditionalFormatting>
  <conditionalFormatting sqref="B1271:I1271 I1272:I1288">
    <cfRule type="expression" dxfId="63" priority="266" stopIfTrue="1">
      <formula>$A1271&lt;&gt;""</formula>
    </cfRule>
  </conditionalFormatting>
  <conditionalFormatting sqref="B1368:I1368">
    <cfRule type="expression" dxfId="62" priority="261" stopIfTrue="1">
      <formula>$A1368&lt;&gt;""</formula>
    </cfRule>
  </conditionalFormatting>
  <conditionalFormatting sqref="B107:J118">
    <cfRule type="expression" dxfId="61" priority="27" stopIfTrue="1">
      <formula>$A107&lt;&gt;""</formula>
    </cfRule>
  </conditionalFormatting>
  <conditionalFormatting sqref="B122:J122">
    <cfRule type="expression" dxfId="60" priority="23" stopIfTrue="1">
      <formula>$A122&lt;&gt;""</formula>
    </cfRule>
  </conditionalFormatting>
  <conditionalFormatting sqref="B128:J130">
    <cfRule type="expression" dxfId="59" priority="5" stopIfTrue="1">
      <formula>$A128&lt;&gt;""</formula>
    </cfRule>
  </conditionalFormatting>
  <conditionalFormatting sqref="B132:J133">
    <cfRule type="expression" dxfId="58" priority="40" stopIfTrue="1">
      <formula>$A132&lt;&gt;""</formula>
    </cfRule>
  </conditionalFormatting>
  <conditionalFormatting sqref="B136:J163">
    <cfRule type="expression" dxfId="57" priority="115" stopIfTrue="1">
      <formula>$A136&lt;&gt;""</formula>
    </cfRule>
  </conditionalFormatting>
  <conditionalFormatting sqref="B360:J420">
    <cfRule type="expression" dxfId="56" priority="376" stopIfTrue="1">
      <formula>$A360&lt;&gt;""</formula>
    </cfRule>
  </conditionalFormatting>
  <conditionalFormatting sqref="B457:J458">
    <cfRule type="expression" dxfId="55" priority="337" stopIfTrue="1">
      <formula>$A457&lt;&gt;""</formula>
    </cfRule>
  </conditionalFormatting>
  <conditionalFormatting sqref="B599:J625">
    <cfRule type="expression" dxfId="54" priority="117" stopIfTrue="1">
      <formula>$A599&lt;&gt;""</formula>
    </cfRule>
  </conditionalFormatting>
  <conditionalFormatting sqref="B1053:J1054">
    <cfRule type="expression" dxfId="53" priority="332" stopIfTrue="1">
      <formula>$A1053&lt;&gt;""</formula>
    </cfRule>
  </conditionalFormatting>
  <conditionalFormatting sqref="B1127:J1130">
    <cfRule type="expression" dxfId="52" priority="122" stopIfTrue="1">
      <formula>$A1127&lt;&gt;""</formula>
    </cfRule>
  </conditionalFormatting>
  <conditionalFormatting sqref="B1158:J1252">
    <cfRule type="expression" dxfId="51" priority="148" stopIfTrue="1">
      <formula>$A1158&lt;&gt;""</formula>
    </cfRule>
  </conditionalFormatting>
  <conditionalFormatting sqref="B1406:J1406">
    <cfRule type="expression" dxfId="50" priority="313" stopIfTrue="1">
      <formula>$A1406&lt;&gt;""</formula>
    </cfRule>
  </conditionalFormatting>
  <conditionalFormatting sqref="B1461:J4374">
    <cfRule type="expression" dxfId="49" priority="157" stopIfTrue="1">
      <formula>$A1461&lt;&gt;""</formula>
    </cfRule>
  </conditionalFormatting>
  <conditionalFormatting sqref="C113:H113">
    <cfRule type="expression" dxfId="48" priority="86" stopIfTrue="1">
      <formula>$A113&lt;&gt;""</formula>
    </cfRule>
  </conditionalFormatting>
  <conditionalFormatting sqref="E128:F128">
    <cfRule type="expression" dxfId="47" priority="57" stopIfTrue="1">
      <formula>$A128&lt;&gt;""</formula>
    </cfRule>
  </conditionalFormatting>
  <conditionalFormatting sqref="F110:F111">
    <cfRule type="expression" dxfId="46" priority="92" stopIfTrue="1">
      <formula>$A110&lt;&gt;""</formula>
    </cfRule>
  </conditionalFormatting>
  <conditionalFormatting sqref="F117">
    <cfRule type="expression" dxfId="45" priority="78" stopIfTrue="1">
      <formula>$A117&lt;&gt;""</formula>
    </cfRule>
  </conditionalFormatting>
  <conditionalFormatting sqref="F110:H112 F113:F114">
    <cfRule type="expression" dxfId="44" priority="87" stopIfTrue="1">
      <formula>$A110&lt;&gt;""</formula>
    </cfRule>
  </conditionalFormatting>
  <conditionalFormatting sqref="F114:H118">
    <cfRule type="expression" dxfId="43" priority="26" stopIfTrue="1">
      <formula>$A114&lt;&gt;""</formula>
    </cfRule>
  </conditionalFormatting>
  <conditionalFormatting sqref="F191:H195">
    <cfRule type="expression" dxfId="42" priority="239" stopIfTrue="1">
      <formula>$A191&lt;&gt;""</formula>
    </cfRule>
  </conditionalFormatting>
  <conditionalFormatting sqref="F198:H199">
    <cfRule type="expression" dxfId="41" priority="233" stopIfTrue="1">
      <formula>$A198&lt;&gt;""</formula>
    </cfRule>
  </conditionalFormatting>
  <conditionalFormatting sqref="F472:H473">
    <cfRule type="expression" dxfId="40" priority="254" stopIfTrue="1">
      <formula>$A472&lt;&gt;""</formula>
    </cfRule>
  </conditionalFormatting>
  <conditionalFormatting sqref="F476:H477">
    <cfRule type="expression" dxfId="39" priority="344" stopIfTrue="1">
      <formula>$A476&lt;&gt;""</formula>
    </cfRule>
  </conditionalFormatting>
  <conditionalFormatting sqref="F484:H486 H487:H489">
    <cfRule type="expression" dxfId="38" priority="286" stopIfTrue="1">
      <formula>$A484&lt;&gt;""</formula>
    </cfRule>
  </conditionalFormatting>
  <conditionalFormatting sqref="F1131:H1131">
    <cfRule type="expression" dxfId="37" priority="395" stopIfTrue="1">
      <formula>$A1131&lt;&gt;""</formula>
    </cfRule>
  </conditionalFormatting>
  <conditionalFormatting sqref="F1255:H1260">
    <cfRule type="expression" dxfId="36" priority="237" stopIfTrue="1">
      <formula>$A1255&lt;&gt;""</formula>
    </cfRule>
  </conditionalFormatting>
  <conditionalFormatting sqref="F170:I172">
    <cfRule type="expression" dxfId="35" priority="365" stopIfTrue="1">
      <formula>$A170&lt;&gt;""</formula>
    </cfRule>
  </conditionalFormatting>
  <conditionalFormatting sqref="F247:I247">
    <cfRule type="expression" dxfId="34" priority="26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3" priority="405" stopIfTrue="1">
      <formula>$A164&lt;&gt;""</formula>
    </cfRule>
  </conditionalFormatting>
  <conditionalFormatting sqref="H107:H109">
    <cfRule type="expression" dxfId="32" priority="98" stopIfTrue="1">
      <formula>$A107&lt;&gt;""</formula>
    </cfRule>
  </conditionalFormatting>
  <conditionalFormatting sqref="H112:H118">
    <cfRule type="expression" dxfId="31" priority="28" stopIfTrue="1">
      <formula>$A112&lt;&gt;""</formula>
    </cfRule>
  </conditionalFormatting>
  <conditionalFormatting sqref="H128:H132">
    <cfRule type="expression" dxfId="30" priority="4" stopIfTrue="1">
      <formula>$A128&lt;&gt;""</formula>
    </cfRule>
  </conditionalFormatting>
  <conditionalFormatting sqref="H190">
    <cfRule type="expression" dxfId="29" priority="245" stopIfTrue="1">
      <formula>$A190&lt;&gt;""</formula>
    </cfRule>
  </conditionalFormatting>
  <conditionalFormatting sqref="H196:H197">
    <cfRule type="expression" dxfId="28" priority="234" stopIfTrue="1">
      <formula>$A196&lt;&gt;""</formula>
    </cfRule>
  </conditionalFormatting>
  <conditionalFormatting sqref="H200:H228">
    <cfRule type="expression" dxfId="27" priority="124" stopIfTrue="1">
      <formula>$A200&lt;&gt;""</formula>
    </cfRule>
  </conditionalFormatting>
  <conditionalFormatting sqref="H474:H475">
    <cfRule type="expression" dxfId="26" priority="258" stopIfTrue="1">
      <formula>$A474&lt;&gt;""</formula>
    </cfRule>
  </conditionalFormatting>
  <conditionalFormatting sqref="H1132:H1136">
    <cfRule type="expression" dxfId="25" priority="296" stopIfTrue="1">
      <formula>$A1132&lt;&gt;""</formula>
    </cfRule>
  </conditionalFormatting>
  <conditionalFormatting sqref="H1254">
    <cfRule type="expression" dxfId="24" priority="307" stopIfTrue="1">
      <formula>$A1254&lt;&gt;""</formula>
    </cfRule>
  </conditionalFormatting>
  <conditionalFormatting sqref="H1293:H1301">
    <cfRule type="expression" dxfId="23" priority="275" stopIfTrue="1">
      <formula>$A1293&lt;&gt;""</formula>
    </cfRule>
  </conditionalFormatting>
  <conditionalFormatting sqref="H1303:H1326">
    <cfRule type="expression" dxfId="22" priority="154" stopIfTrue="1">
      <formula>$A1303&lt;&gt;""</formula>
    </cfRule>
  </conditionalFormatting>
  <conditionalFormatting sqref="H1365:H1367">
    <cfRule type="expression" dxfId="21" priority="373" stopIfTrue="1">
      <formula>$A1365&lt;&gt;""</formula>
    </cfRule>
  </conditionalFormatting>
  <conditionalFormatting sqref="H1369:H1379">
    <cfRule type="expression" dxfId="20" priority="134" stopIfTrue="1">
      <formula>$A1369&lt;&gt;""</formula>
    </cfRule>
  </conditionalFormatting>
  <conditionalFormatting sqref="H1412">
    <cfRule type="expression" dxfId="19" priority="270" stopIfTrue="1">
      <formula>$A1412&lt;&gt;""</formula>
    </cfRule>
  </conditionalFormatting>
  <conditionalFormatting sqref="H1453:H1458">
    <cfRule type="expression" dxfId="18" priority="340" stopIfTrue="1">
      <formula>$A1453&lt;&gt;""</formula>
    </cfRule>
  </conditionalFormatting>
  <conditionalFormatting sqref="H173:I174">
    <cfRule type="expression" dxfId="17" priority="362" stopIfTrue="1">
      <formula>$A173&lt;&gt;""</formula>
    </cfRule>
  </conditionalFormatting>
  <conditionalFormatting sqref="H243:I246">
    <cfRule type="expression" dxfId="16" priority="364" stopIfTrue="1">
      <formula>$A243&lt;&gt;""</formula>
    </cfRule>
  </conditionalFormatting>
  <conditionalFormatting sqref="H248:I248">
    <cfRule type="expression" dxfId="15" priority="240" stopIfTrue="1">
      <formula>$A248&lt;&gt;""</formula>
    </cfRule>
  </conditionalFormatting>
  <conditionalFormatting sqref="H689:I689">
    <cfRule type="expression" dxfId="14" priority="181" stopIfTrue="1">
      <formula>$A689&lt;&gt;""</formula>
    </cfRule>
  </conditionalFormatting>
  <conditionalFormatting sqref="H1138:I1148">
    <cfRule type="expression" dxfId="13" priority="165" stopIfTrue="1">
      <formula>$A1138&lt;&gt;""</formula>
    </cfRule>
  </conditionalFormatting>
  <conditionalFormatting sqref="H1152:I1152">
    <cfRule type="expression" dxfId="12" priority="191" stopIfTrue="1">
      <formula>$A1152&lt;&gt;""</formula>
    </cfRule>
  </conditionalFormatting>
  <conditionalFormatting sqref="H1110:J1110">
    <cfRule type="expression" dxfId="11" priority="247" stopIfTrue="1">
      <formula>$A1110&lt;&gt;""</formula>
    </cfRule>
  </conditionalFormatting>
  <conditionalFormatting sqref="H1360:J1363">
    <cfRule type="expression" dxfId="10" priority="170" stopIfTrue="1">
      <formula>$A1360&lt;&gt;""</formula>
    </cfRule>
  </conditionalFormatting>
  <conditionalFormatting sqref="H1393:J1404">
    <cfRule type="expression" dxfId="9" priority="129" stopIfTrue="1">
      <formula>$A1393&lt;&gt;""</formula>
    </cfRule>
  </conditionalFormatting>
  <conditionalFormatting sqref="I472:I496">
    <cfRule type="expression" dxfId="8" priority="255" stopIfTrue="1">
      <formula>$A472&lt;&gt;""</formula>
    </cfRule>
  </conditionalFormatting>
  <conditionalFormatting sqref="I1369:I1385">
    <cfRule type="expression" dxfId="7" priority="197" stopIfTrue="1">
      <formula>$A1369&lt;&gt;""</formula>
    </cfRule>
  </conditionalFormatting>
  <conditionalFormatting sqref="I114:J114">
    <cfRule type="expression" dxfId="6" priority="83" stopIfTrue="1">
      <formula>$A114&lt;&gt;""</formula>
    </cfRule>
  </conditionalFormatting>
  <conditionalFormatting sqref="I130:J133">
    <cfRule type="expression" dxfId="5" priority="7" stopIfTrue="1">
      <formula>$A130&lt;&gt;""</formula>
    </cfRule>
  </conditionalFormatting>
  <conditionalFormatting sqref="I1290:J1359">
    <cfRule type="expression" dxfId="4" priority="277" stopIfTrue="1">
      <formula>$A1290&lt;&gt;""</formula>
    </cfRule>
  </conditionalFormatting>
  <conditionalFormatting sqref="I1410:J1447">
    <cfRule type="expression" dxfId="3" priority="272" stopIfTrue="1">
      <formula>$A1410&lt;&gt;""</formula>
    </cfRule>
  </conditionalFormatting>
  <conditionalFormatting sqref="I1451:J1458">
    <cfRule type="expression" dxfId="2" priority="370" stopIfTrue="1">
      <formula>$A1451&lt;&gt;""</formula>
    </cfRule>
  </conditionalFormatting>
  <conditionalFormatting sqref="J122:J124">
    <cfRule type="expression" dxfId="1" priority="22" stopIfTrue="1">
      <formula>$A122&lt;&gt;""</formula>
    </cfRule>
  </conditionalFormatting>
  <conditionalFormatting sqref="J1137:J1157">
    <cfRule type="expression" dxfId="0" priority="39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30813883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purl.org/dc/dcmitype/"/>
    <ds:schemaRef ds:uri="http://www.w3.org/XML/1998/namespace"/>
    <ds:schemaRef ds:uri="6bdf28ae-65c4-4f6e-bc50-9bbd2c60ae30"/>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1761cb37-c33f-42c7-9eeb-6f00cca254d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2025-11-19T14:03:24Z</cp:lastPrinted>
  <dcterms:created xsi:type="dcterms:W3CDTF">2017-02-20T06:20:12Z</dcterms:created>
  <dcterms:modified xsi:type="dcterms:W3CDTF">2025-11-25T06:20:22Z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